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I:\CONSULTING EXPENSE for DCA\2022\"/>
    </mc:Choice>
  </mc:AlternateContent>
  <xr:revisionPtr revIDLastSave="0" documentId="13_ncr:1_{FA0E507A-3A92-428C-A669-66E1D4086F47}" xr6:coauthVersionLast="47" xr6:coauthVersionMax="47" xr10:uidLastSave="{00000000-0000-0000-0000-000000000000}"/>
  <bookViews>
    <workbookView xWindow="13080" yWindow="345" windowWidth="23085" windowHeight="12855" xr2:uid="{6DB47325-1D9A-4A1D-94D7-7D30191359F7}"/>
  </bookViews>
  <sheets>
    <sheet name="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4" i="1" l="1"/>
  <c r="F440" i="1"/>
  <c r="F368" i="1"/>
  <c r="F359" i="1"/>
  <c r="F270" i="1"/>
  <c r="F263" i="1"/>
  <c r="F246" i="1"/>
  <c r="F180" i="1"/>
  <c r="F130" i="1"/>
  <c r="B128" i="1"/>
  <c r="A128" i="1"/>
  <c r="A121" i="1"/>
  <c r="B120" i="1"/>
  <c r="A120" i="1"/>
  <c r="A119" i="1"/>
  <c r="A118" i="1"/>
  <c r="C117" i="1"/>
  <c r="B117" i="1"/>
  <c r="A117" i="1"/>
  <c r="C115" i="1"/>
  <c r="B115" i="1"/>
  <c r="A115" i="1"/>
  <c r="C114" i="1"/>
  <c r="B114" i="1"/>
  <c r="A114" i="1"/>
  <c r="C113" i="1"/>
  <c r="B113" i="1"/>
  <c r="A113" i="1"/>
  <c r="C112" i="1"/>
  <c r="B112" i="1"/>
  <c r="A112" i="1"/>
  <c r="C111" i="1"/>
  <c r="B111" i="1"/>
  <c r="A111" i="1"/>
  <c r="F88" i="1"/>
  <c r="F86" i="1"/>
  <c r="F74" i="1"/>
  <c r="F70" i="1"/>
  <c r="F69" i="1"/>
  <c r="F68" i="1"/>
  <c r="F106" i="1" l="1"/>
  <c r="F63" i="1"/>
  <c r="F55" i="1"/>
  <c r="F51" i="1"/>
  <c r="F50" i="1"/>
  <c r="F48" i="1"/>
  <c r="F47" i="1"/>
  <c r="F46" i="1"/>
  <c r="F57" i="1" l="1"/>
  <c r="F39" i="1" l="1"/>
  <c r="F41" i="1" s="1"/>
  <c r="F34" i="1"/>
  <c r="F23" i="1"/>
  <c r="F21" i="1"/>
  <c r="F18" i="1"/>
  <c r="F12" i="1"/>
  <c r="F26" i="1" l="1"/>
</calcChain>
</file>

<file path=xl/sharedStrings.xml><?xml version="1.0" encoding="utf-8"?>
<sst xmlns="http://schemas.openxmlformats.org/spreadsheetml/2006/main" count="1903" uniqueCount="1020">
  <si>
    <t>Annual Report of Consultants/Contract Employees per Report #11, Item #8 as Approved by the 2016 General Conference</t>
  </si>
  <si>
    <t>Africa University</t>
  </si>
  <si>
    <t>Name</t>
  </si>
  <si>
    <t>City</t>
  </si>
  <si>
    <t>State</t>
  </si>
  <si>
    <t>Contract Period</t>
  </si>
  <si>
    <t>Purpose</t>
  </si>
  <si>
    <t>Amount Paid</t>
  </si>
  <si>
    <t>Richart Fotsin</t>
  </si>
  <si>
    <t>Okemos</t>
  </si>
  <si>
    <t>MI</t>
  </si>
  <si>
    <t>Consultant Fees</t>
  </si>
  <si>
    <t>Felix Lloyd Rollins</t>
  </si>
  <si>
    <t>Centreville</t>
  </si>
  <si>
    <t>VA</t>
  </si>
  <si>
    <t>Weham Debale</t>
  </si>
  <si>
    <t>Muture</t>
  </si>
  <si>
    <t>Joanne Adams</t>
  </si>
  <si>
    <t>Nashville</t>
  </si>
  <si>
    <t>TN</t>
  </si>
  <si>
    <t>Peter Matego</t>
  </si>
  <si>
    <t xml:space="preserve"> </t>
  </si>
  <si>
    <t>Rhodes Logan</t>
  </si>
  <si>
    <t>Mount Juliet</t>
  </si>
  <si>
    <t>COB</t>
  </si>
  <si>
    <t>Fit Languages</t>
  </si>
  <si>
    <t xml:space="preserve">Nashville </t>
  </si>
  <si>
    <t>Intrepreting Services</t>
  </si>
  <si>
    <t>Isabelle Berger</t>
  </si>
  <si>
    <t>Vail</t>
  </si>
  <si>
    <t>AZ</t>
  </si>
  <si>
    <t>Feb-Aug22, Dec22</t>
  </si>
  <si>
    <t>Isaura de Arez</t>
  </si>
  <si>
    <t>New York</t>
  </si>
  <si>
    <t>NY</t>
  </si>
  <si>
    <t>Feb-June22, Aug22, Dec22</t>
  </si>
  <si>
    <t>Jean S Benjamin</t>
  </si>
  <si>
    <t>Linda Tanquist Boulos</t>
  </si>
  <si>
    <t>Columbus</t>
  </si>
  <si>
    <t>OH</t>
  </si>
  <si>
    <t>Feb-Aug22, Oct22, Dec22</t>
  </si>
  <si>
    <t>Michelle Thompson</t>
  </si>
  <si>
    <t>REASONER LANGUAGE SOLUTIONS LLC</t>
  </si>
  <si>
    <t>Harrisburg</t>
  </si>
  <si>
    <t>PA</t>
  </si>
  <si>
    <t>Mar-Apr22, Jun-Dec22</t>
  </si>
  <si>
    <t>BDO</t>
  </si>
  <si>
    <t xml:space="preserve">Pittsburgh </t>
  </si>
  <si>
    <t>CCCB Tax Prep Fees</t>
  </si>
  <si>
    <t>French Language services</t>
  </si>
  <si>
    <t>Glenview</t>
  </si>
  <si>
    <t>IL</t>
  </si>
  <si>
    <t>Commission on General Conference</t>
  </si>
  <si>
    <t>French Language Services</t>
  </si>
  <si>
    <t xml:space="preserve">Glenview </t>
  </si>
  <si>
    <t>Jan22, Mar22, Jun-July22, Sept22</t>
  </si>
  <si>
    <t>Jan-July22, Sept22, Dec22</t>
  </si>
  <si>
    <t>Feb22, Apr22, June22</t>
  </si>
  <si>
    <t>Endowment for Central Conference Theological Education</t>
  </si>
  <si>
    <t>Kimberly Joy Nemire</t>
  </si>
  <si>
    <t>Kalamazoo</t>
  </si>
  <si>
    <t>Jan 2022-Dec 2022</t>
  </si>
  <si>
    <t>Campain Mgmt Support</t>
  </si>
  <si>
    <t>GCFA</t>
  </si>
  <si>
    <t>Financial/Admin Services Support</t>
  </si>
  <si>
    <t>Connectional Table</t>
  </si>
  <si>
    <t>VanPutten Interactive</t>
  </si>
  <si>
    <t>01/01/2022-03/31/2022</t>
  </si>
  <si>
    <t>Website Consulting</t>
  </si>
  <si>
    <t>John Spence</t>
  </si>
  <si>
    <t>Austin</t>
  </si>
  <si>
    <t>TX</t>
  </si>
  <si>
    <t>01/6/2022-007/07/2022</t>
  </si>
  <si>
    <t>Workshop for Staff Retreat and Coaching/Planning with Rev. Bigham-Tsai</t>
  </si>
  <si>
    <t>Kacie Hopkins</t>
  </si>
  <si>
    <t>Duncannon</t>
  </si>
  <si>
    <t>01/01/2022-12/31/2022</t>
  </si>
  <si>
    <t>Digital Communications</t>
  </si>
  <si>
    <t>Bishop Marcus Matthews</t>
  </si>
  <si>
    <t>Upper Marlboro</t>
  </si>
  <si>
    <t>MD</t>
  </si>
  <si>
    <t>06/12/2022-08/18/2022</t>
  </si>
  <si>
    <t>Consulting and Facilitating Services</t>
  </si>
  <si>
    <t xml:space="preserve">Vail </t>
  </si>
  <si>
    <t>02/23/2022-03/30/2022</t>
  </si>
  <si>
    <t>Translation and Interpretation</t>
  </si>
  <si>
    <t>Isaura Arez</t>
  </si>
  <si>
    <t>02/23/2022-10/27/2022</t>
  </si>
  <si>
    <t>Elza Soares</t>
  </si>
  <si>
    <t>Hermitage</t>
  </si>
  <si>
    <t>05/16/2022-06/16/2022</t>
  </si>
  <si>
    <t>VISA Consulting</t>
  </si>
  <si>
    <t>Rev. Dr. Shijung Shim</t>
  </si>
  <si>
    <t>Castro Valley</t>
  </si>
  <si>
    <t>CA</t>
  </si>
  <si>
    <t>03/01/2022-03/11/2022</t>
  </si>
  <si>
    <t>Translation</t>
  </si>
  <si>
    <t>Celeste Eubanks</t>
  </si>
  <si>
    <t>Montgomery</t>
  </si>
  <si>
    <t>AL</t>
  </si>
  <si>
    <t>On Boarding Facilitator</t>
  </si>
  <si>
    <t>Klees Associates - My Web Meetings</t>
  </si>
  <si>
    <t>Orlando</t>
  </si>
  <si>
    <t>FL</t>
  </si>
  <si>
    <t>08/18/2022-10/27/2022</t>
  </si>
  <si>
    <t>Support for Webinar</t>
  </si>
  <si>
    <t>Linda Boulos</t>
  </si>
  <si>
    <t>Interpretation</t>
  </si>
  <si>
    <t>General Commission on Status and Role of Women</t>
  </si>
  <si>
    <t>Cherry Bekaert</t>
  </si>
  <si>
    <t>Richmond</t>
  </si>
  <si>
    <t xml:space="preserve">ERC Credit Consulting </t>
  </si>
  <si>
    <t>General Commission on Religion and Race</t>
  </si>
  <si>
    <t>Base Solutions</t>
  </si>
  <si>
    <t>Tysons Corner</t>
  </si>
  <si>
    <t>Managed Services</t>
  </si>
  <si>
    <t>Littler Mendelson P.C.</t>
  </si>
  <si>
    <t>Dallas</t>
  </si>
  <si>
    <t>05/31/2022-09/30/2022</t>
  </si>
  <si>
    <t>Training</t>
  </si>
  <si>
    <t>Jung Pyo Hong</t>
  </si>
  <si>
    <t>Falls Church</t>
  </si>
  <si>
    <t>01/07/2022-05/02/2022</t>
  </si>
  <si>
    <t>Proofreading and Editing</t>
  </si>
  <si>
    <t>Victoria Furio</t>
  </si>
  <si>
    <t>Yonkers</t>
  </si>
  <si>
    <t>Michelle Ledder</t>
  </si>
  <si>
    <t>Baltimore</t>
  </si>
  <si>
    <t>01/24/2022-02/24/2022</t>
  </si>
  <si>
    <t>Training Workshops</t>
  </si>
  <si>
    <t>GNTV Media Ministry</t>
  </si>
  <si>
    <t>Macon</t>
  </si>
  <si>
    <t>GA</t>
  </si>
  <si>
    <t>Virtual Support at Facing Future 2022 Event</t>
  </si>
  <si>
    <t>Jenny Newman</t>
  </si>
  <si>
    <t>Vancouver</t>
  </si>
  <si>
    <t>BC</t>
  </si>
  <si>
    <t>02/16/2022-08/08/2022</t>
  </si>
  <si>
    <t>Microsoft Template and Various Projects</t>
  </si>
  <si>
    <t>Aisha Akeju</t>
  </si>
  <si>
    <t>Bronx</t>
  </si>
  <si>
    <t>VBS Illustration</t>
  </si>
  <si>
    <t>James Keat</t>
  </si>
  <si>
    <t>Frankenmuth</t>
  </si>
  <si>
    <t>Social Media and Podcast Consulting</t>
  </si>
  <si>
    <t>Lloyd Nyarota</t>
  </si>
  <si>
    <t>Leduc</t>
  </si>
  <si>
    <t>AB</t>
  </si>
  <si>
    <t>02/01/2022-04/15/2022</t>
  </si>
  <si>
    <t>Beyond Pentecost Writer</t>
  </si>
  <si>
    <t>Adriel Watkins</t>
  </si>
  <si>
    <t>Antioch</t>
  </si>
  <si>
    <t>10/01/2021-02/28/2022</t>
  </si>
  <si>
    <t>VBS Writer</t>
  </si>
  <si>
    <t>Jeffrey Fisher</t>
  </si>
  <si>
    <t>Lubbock</t>
  </si>
  <si>
    <t>Debra Brayfindley</t>
  </si>
  <si>
    <t xml:space="preserve">Williams </t>
  </si>
  <si>
    <t>Maria Perez</t>
  </si>
  <si>
    <t>Theresa Hill</t>
  </si>
  <si>
    <t>Eunice Ilya</t>
  </si>
  <si>
    <t>Bellflower</t>
  </si>
  <si>
    <t>Broune Isaac</t>
  </si>
  <si>
    <t>Abidjan</t>
  </si>
  <si>
    <t>Cote D'Ivoire</t>
  </si>
  <si>
    <t>Elizabeth Bacar</t>
  </si>
  <si>
    <t>St. Louis</t>
  </si>
  <si>
    <t>MO</t>
  </si>
  <si>
    <t>Upwork</t>
  </si>
  <si>
    <t>Communications Consulting</t>
  </si>
  <si>
    <t>High Bar Communications/Barbara Michelman</t>
  </si>
  <si>
    <t>Alexandria</t>
  </si>
  <si>
    <t>12/01/2022-12/31/2022</t>
  </si>
  <si>
    <t>Quad Report</t>
  </si>
  <si>
    <t>Pablo Garzon</t>
  </si>
  <si>
    <t>08/25/2022-09/08/2022</t>
  </si>
  <si>
    <t>Copy, Editing and Translation</t>
  </si>
  <si>
    <t>Chenda Lee</t>
  </si>
  <si>
    <t>Pittsburgh</t>
  </si>
  <si>
    <t>07/28/2022-09/06/2022</t>
  </si>
  <si>
    <t>Writer</t>
  </si>
  <si>
    <t>Reconciling Ministries Network</t>
  </si>
  <si>
    <t>Chicago</t>
  </si>
  <si>
    <t>Kah-Jin Kuan</t>
  </si>
  <si>
    <t>Claremont</t>
  </si>
  <si>
    <t>Kenneth Strickland</t>
  </si>
  <si>
    <t>03/09/2022-05/15/2022</t>
  </si>
  <si>
    <t>VBS Contehnt Creator</t>
  </si>
  <si>
    <t>Tanya Bennett</t>
  </si>
  <si>
    <t>Florham Park</t>
  </si>
  <si>
    <t>NJ</t>
  </si>
  <si>
    <t>08/01/2022-09/06/2022</t>
  </si>
  <si>
    <t>Katelin Hansen</t>
  </si>
  <si>
    <t>07/26/2022-09/06/2022</t>
  </si>
  <si>
    <t>Felicia LaBoy</t>
  </si>
  <si>
    <t>Elgin</t>
  </si>
  <si>
    <t>08/23/2022-10/03/2022</t>
  </si>
  <si>
    <t>Leigh Goodrich</t>
  </si>
  <si>
    <t>Sudbury</t>
  </si>
  <si>
    <t>MA</t>
  </si>
  <si>
    <t>Tamika Jancewicz</t>
  </si>
  <si>
    <t>Ellicott City</t>
  </si>
  <si>
    <t>09/30/2022-11/10/2022</t>
  </si>
  <si>
    <t>Kristina Gonzalez</t>
  </si>
  <si>
    <t>Seattle</t>
  </si>
  <si>
    <t>WA</t>
  </si>
  <si>
    <t>08/18/2022-09/26/2022</t>
  </si>
  <si>
    <t>Valerie Jackson</t>
  </si>
  <si>
    <t>Englewood</t>
  </si>
  <si>
    <t>CO</t>
  </si>
  <si>
    <t>11/18/2022-01/03/2023</t>
  </si>
  <si>
    <t>Martina Efodzi</t>
  </si>
  <si>
    <t>Laurel</t>
  </si>
  <si>
    <t>FTF Presenter</t>
  </si>
  <si>
    <t>Mickey Correa</t>
  </si>
  <si>
    <t>Landen Wilson</t>
  </si>
  <si>
    <t>Neptune</t>
  </si>
  <si>
    <t>09/29/2022-11/17/2022</t>
  </si>
  <si>
    <t>Yenny Collao</t>
  </si>
  <si>
    <t>08/10/2022-09/13/2022</t>
  </si>
  <si>
    <t>Brenda Frey</t>
  </si>
  <si>
    <t>FTF Interpreter</t>
  </si>
  <si>
    <t>Neal Christie</t>
  </si>
  <si>
    <t>Washington</t>
  </si>
  <si>
    <t>DC</t>
  </si>
  <si>
    <t>08/17/2022-09/16/2022</t>
  </si>
  <si>
    <t xml:space="preserve">General Board of Church and Society </t>
  </si>
  <si>
    <t>Jan-Dec 2022</t>
  </si>
  <si>
    <t>I.T. Support</t>
  </si>
  <si>
    <t>Intepreter</t>
  </si>
  <si>
    <t>Donors study and research</t>
  </si>
  <si>
    <t>Staff bio writing</t>
  </si>
  <si>
    <t>Funraising support</t>
  </si>
  <si>
    <t>GENERAL COUNCIL ON FINANCE AND ADMINISTRATION (GCFA)</t>
  </si>
  <si>
    <t>HR and Accounting staffing</t>
  </si>
  <si>
    <t>Apr-Dec 2022</t>
  </si>
  <si>
    <t>Peace with Justice program support</t>
  </si>
  <si>
    <t>DUNN LORING</t>
  </si>
  <si>
    <t>Apr-Nov 2022</t>
  </si>
  <si>
    <t>Photography</t>
  </si>
  <si>
    <t>WASHINGTON</t>
  </si>
  <si>
    <t>Feb-Dec 2022</t>
  </si>
  <si>
    <t>Program brochure design</t>
  </si>
  <si>
    <t>NC</t>
  </si>
  <si>
    <t>ANN ARBOR</t>
  </si>
  <si>
    <t>Feb-Mar 2022</t>
  </si>
  <si>
    <t>Social media management</t>
  </si>
  <si>
    <t>NEXT LEVEL MEDIA MARKETING</t>
  </si>
  <si>
    <t>STOCKBRIDGE</t>
  </si>
  <si>
    <t>Mar-Dec 2022</t>
  </si>
  <si>
    <t>Digital media management</t>
  </si>
  <si>
    <t>RADIANT MEDIA COLLABORATIVE, LLC</t>
  </si>
  <si>
    <t>Video projects</t>
  </si>
  <si>
    <t>RANDSTAD NORTH AMERICA, INC</t>
  </si>
  <si>
    <t>ATLANTA</t>
  </si>
  <si>
    <t>Temporary staffing</t>
  </si>
  <si>
    <t>STOUT AND TEAGUE BUILDING CONTRACTOR</t>
  </si>
  <si>
    <t>Springfield</t>
  </si>
  <si>
    <t>Building contractors</t>
  </si>
  <si>
    <t>SAMARITAN PROTECTIVE SERVICES LLC</t>
  </si>
  <si>
    <t>WOODBRIDGE</t>
  </si>
  <si>
    <t>Oct &amp; Dec 2022</t>
  </si>
  <si>
    <t>Before/after hours securities for building events</t>
  </si>
  <si>
    <t>SNI COMPANIES CORP</t>
  </si>
  <si>
    <t>CLARKSBURG</t>
  </si>
  <si>
    <t>July &amp; Sept 2022</t>
  </si>
  <si>
    <t>Copywriting services</t>
  </si>
  <si>
    <t>THREESPOT MEDIA LLC</t>
  </si>
  <si>
    <t>Website management</t>
  </si>
  <si>
    <t>General Board of Higher Education and Ministry</t>
  </si>
  <si>
    <t>April Casperson</t>
  </si>
  <si>
    <t>Canal Winchester</t>
  </si>
  <si>
    <t>2022</t>
  </si>
  <si>
    <t>Staff Training needs</t>
  </si>
  <si>
    <t>Barbara Dick</t>
  </si>
  <si>
    <t xml:space="preserve">Sun Prarie </t>
  </si>
  <si>
    <t>WI</t>
  </si>
  <si>
    <t>Publishing Services</t>
  </si>
  <si>
    <t>Barbara Nye</t>
  </si>
  <si>
    <t>Brentwood</t>
  </si>
  <si>
    <t>Course of Study consultant services</t>
  </si>
  <si>
    <t>Beauty Maenzanise (Paid thru Safeguard World)</t>
  </si>
  <si>
    <t>Africa</t>
  </si>
  <si>
    <t>Global Work in Africa</t>
  </si>
  <si>
    <t>Brian Germano</t>
  </si>
  <si>
    <t>Lawrenceville</t>
  </si>
  <si>
    <t>Course of Study Faciliatators</t>
  </si>
  <si>
    <t>Carolyn Howard</t>
  </si>
  <si>
    <t>Nashua</t>
  </si>
  <si>
    <t>NH</t>
  </si>
  <si>
    <t>,2022</t>
  </si>
  <si>
    <t>Christinah Kwaramba</t>
  </si>
  <si>
    <t>Burleson</t>
  </si>
  <si>
    <t>CPE Consulting Services</t>
  </si>
  <si>
    <t>Cynthia V. Vaughan</t>
  </si>
  <si>
    <t>Willington</t>
  </si>
  <si>
    <t>David C. Johnson</t>
  </si>
  <si>
    <t>Charleston</t>
  </si>
  <si>
    <t>SC</t>
  </si>
  <si>
    <t>David Whitworth</t>
  </si>
  <si>
    <t>June/July 2022</t>
  </si>
  <si>
    <t>Demetrio Soares (Paid thru Safeguard World)</t>
  </si>
  <si>
    <t>Brazil</t>
  </si>
  <si>
    <t>Global Work in Brazil</t>
  </si>
  <si>
    <t>Diane L. Tugel</t>
  </si>
  <si>
    <t>Lebanon</t>
  </si>
  <si>
    <t>2021</t>
  </si>
  <si>
    <t>Donald Reasoner Language Services</t>
  </si>
  <si>
    <t>February 2022</t>
  </si>
  <si>
    <t>Translation Services-CCTEF</t>
  </si>
  <si>
    <t>Ebridge INC</t>
  </si>
  <si>
    <t>Tampa</t>
  </si>
  <si>
    <t>Cloud File Storage</t>
  </si>
  <si>
    <t>Elaine Heath</t>
  </si>
  <si>
    <t>Hillsborough</t>
  </si>
  <si>
    <t>FortyAu</t>
  </si>
  <si>
    <t>EM360 Development &amp; Design</t>
  </si>
  <si>
    <t>InStream, LLC</t>
  </si>
  <si>
    <t>IT Services</t>
  </si>
  <si>
    <t>Translative services for CCTEF and Ministry Study meetings</t>
  </si>
  <si>
    <t>ISTS</t>
  </si>
  <si>
    <t xml:space="preserve">Administer Scholarships </t>
  </si>
  <si>
    <t>Jennifer Rogers</t>
  </si>
  <si>
    <t>Murfreesboro</t>
  </si>
  <si>
    <t>Jim Rawlings, Jr.</t>
  </si>
  <si>
    <t>Durham</t>
  </si>
  <si>
    <t xml:space="preserve">NC </t>
  </si>
  <si>
    <t>Johnson Business Technology</t>
  </si>
  <si>
    <t>Spring Hill</t>
  </si>
  <si>
    <t>IT/phone Support/Maintenance</t>
  </si>
  <si>
    <t>Katrina Lashley</t>
  </si>
  <si>
    <t>Translation Services for CCTEF</t>
  </si>
  <si>
    <t>Kina Mallard</t>
  </si>
  <si>
    <t>Ooltewah</t>
  </si>
  <si>
    <t>Jan-June 2022</t>
  </si>
  <si>
    <t>Higher Education/Constituent Relations Consulting</t>
  </si>
  <si>
    <t>Linda T. Boulos</t>
  </si>
  <si>
    <t>Translation Services-CTE/University Senate/Global Ed Services</t>
  </si>
  <si>
    <t>Louise Ofarrell</t>
  </si>
  <si>
    <t>Gainesville</t>
  </si>
  <si>
    <t>Mark Davies</t>
  </si>
  <si>
    <t xml:space="preserve">Edmond </t>
  </si>
  <si>
    <t>OK</t>
  </si>
  <si>
    <t>Lead Hub/Global Education Consulting</t>
  </si>
  <si>
    <t>Mark Lee</t>
  </si>
  <si>
    <t>San Antonio</t>
  </si>
  <si>
    <t>Monica Velazquez</t>
  </si>
  <si>
    <t>October - December 2022</t>
  </si>
  <si>
    <t>Marketing/Communications Intern</t>
  </si>
  <si>
    <t>N. Neelley Hicks</t>
  </si>
  <si>
    <t>November 2022</t>
  </si>
  <si>
    <t>Translate article</t>
  </si>
  <si>
    <t>Open Minded Consulting</t>
  </si>
  <si>
    <t>Del Mar</t>
  </si>
  <si>
    <t>Communications/Innovation Consulting</t>
  </si>
  <si>
    <t>Pat Whittemore</t>
  </si>
  <si>
    <t xml:space="preserve">Franklin </t>
  </si>
  <si>
    <t>PerfecType</t>
  </si>
  <si>
    <t>Philip Jamieson</t>
  </si>
  <si>
    <t>PlanLeft</t>
  </si>
  <si>
    <t>Website Maintenance, Hosting, &amp; Support</t>
  </si>
  <si>
    <t>Provisions Group LLC</t>
  </si>
  <si>
    <t>IT Concierge Services</t>
  </si>
  <si>
    <t>Rachel Haines</t>
  </si>
  <si>
    <t>Decatur</t>
  </si>
  <si>
    <t>Jan - June 2022</t>
  </si>
  <si>
    <t>Higher Education-Consulting/Pastoral Intern</t>
  </si>
  <si>
    <t>Renate Cords</t>
  </si>
  <si>
    <t>Williamsburg</t>
  </si>
  <si>
    <t>Translation Services</t>
  </si>
  <si>
    <t>Robert Half</t>
  </si>
  <si>
    <t>Staffing needs</t>
  </si>
  <si>
    <t>Robert Kohler</t>
  </si>
  <si>
    <t>Robert Winstead</t>
  </si>
  <si>
    <t>Athens</t>
  </si>
  <si>
    <t>Robin Crosslin</t>
  </si>
  <si>
    <t>Thompson Station</t>
  </si>
  <si>
    <t>Scott Gilpin</t>
  </si>
  <si>
    <t>Birmingham</t>
  </si>
  <si>
    <t>Consulting for MGEFLD (Global Education)</t>
  </si>
  <si>
    <t>Strategy Mgmt Group DBA Balanced Scorecard Institute</t>
  </si>
  <si>
    <t>Cary</t>
  </si>
  <si>
    <t>Strategic Plan Rollout</t>
  </si>
  <si>
    <t xml:space="preserve">Yonkers </t>
  </si>
  <si>
    <t>General Board of Discipleship Ministries</t>
  </si>
  <si>
    <t>Hyeok Bae</t>
  </si>
  <si>
    <t>01/01/2022 - 12/31/2022</t>
  </si>
  <si>
    <t>Payment to 2022 Slingstone man</t>
  </si>
  <si>
    <t>ISABELLE B BERGER</t>
  </si>
  <si>
    <t>VAIL</t>
  </si>
  <si>
    <t>French Translation Board Meeting</t>
  </si>
  <si>
    <t>BIG HEART DESIGN</t>
  </si>
  <si>
    <t/>
  </si>
  <si>
    <t>KT0000107684.WEBSITE SUPPORT A</t>
  </si>
  <si>
    <t>LINDA TANQUIST BOULOS</t>
  </si>
  <si>
    <t>COLUMBUS</t>
  </si>
  <si>
    <t>FRENCH TRANSLATION FALL BOARD</t>
  </si>
  <si>
    <t>SONIA ELY BRUM</t>
  </si>
  <si>
    <t>Portuguese version of SATP Dev</t>
  </si>
  <si>
    <t>CALLTOWER INC</t>
  </si>
  <si>
    <t>SOUTH JORDAN</t>
  </si>
  <si>
    <t>UT</t>
  </si>
  <si>
    <t>Phone Services</t>
  </si>
  <si>
    <t>FLOREUCE DALE D CANCIO</t>
  </si>
  <si>
    <t>LA PAZ, TURLAC</t>
  </si>
  <si>
    <t>PHILIPPINES</t>
  </si>
  <si>
    <t>Apr payment for YPM work in Ph</t>
  </si>
  <si>
    <t>CHERYL A CAPSHAW</t>
  </si>
  <si>
    <t>HENDERSONVILLE</t>
  </si>
  <si>
    <t>Editing</t>
  </si>
  <si>
    <t>DENISE S CAULFIELD</t>
  </si>
  <si>
    <t>HOUSTON</t>
  </si>
  <si>
    <t>Payment reissue by ACH-check l</t>
  </si>
  <si>
    <t>CAROL T CAVIN-DILLON</t>
  </si>
  <si>
    <t>NASHVILLE</t>
  </si>
  <si>
    <t>Themed-Based series</t>
  </si>
  <si>
    <t>YOON JAE CHANG</t>
  </si>
  <si>
    <t>MAPO-KU, SEOUL</t>
  </si>
  <si>
    <t>REPUBLIC OF KOREA</t>
  </si>
  <si>
    <t>Payment for 2022 LID leadershi</t>
  </si>
  <si>
    <t>PAUL CHILCOTE</t>
  </si>
  <si>
    <t>OVIEDO</t>
  </si>
  <si>
    <t>Payment for 2022 Wesleyan Pilg</t>
  </si>
  <si>
    <t>HWA YOUNG CHONG</t>
  </si>
  <si>
    <t>ROCKFORD</t>
  </si>
  <si>
    <t>Korean &amp; English Worship book</t>
  </si>
  <si>
    <t>JAEHYOUNG CHOI</t>
  </si>
  <si>
    <t>TAE-KWAN CHOI</t>
  </si>
  <si>
    <t>SEOUL</t>
  </si>
  <si>
    <t>SOUTH KOREA</t>
  </si>
  <si>
    <t>SEUNG HO CHUNG</t>
  </si>
  <si>
    <t>MOUNT PROSPECT</t>
  </si>
  <si>
    <t>SANG WON DOH</t>
  </si>
  <si>
    <t>BRIDGEWATER</t>
  </si>
  <si>
    <t>Payments for SLINGstones Minis</t>
  </si>
  <si>
    <t>STEPHEN M. DOWNEY</t>
  </si>
  <si>
    <t>TALLAHASSEE</t>
  </si>
  <si>
    <t>Web Store Support</t>
  </si>
  <si>
    <t>BARBARA ANN DUNLAP BERG</t>
  </si>
  <si>
    <t>CARBONDALE</t>
  </si>
  <si>
    <t>RESEARCH.WRITE GOODNEIGHBORPRE</t>
  </si>
  <si>
    <t>PIP OF TENNESSEE INC</t>
  </si>
  <si>
    <t>Marketing and printing</t>
  </si>
  <si>
    <t>GENERAL BOARD OF GLOBAL MINISTRIES-RUSSIAN UNITED METHODIST CHUR</t>
  </si>
  <si>
    <t>Payment for Russian translatio</t>
  </si>
  <si>
    <t>1703:  A FAITH COLLABORATIVE</t>
  </si>
  <si>
    <t>SCOTTSDALE</t>
  </si>
  <si>
    <t>MELANIE GORDON</t>
  </si>
  <si>
    <t>GREENVILLE</t>
  </si>
  <si>
    <t>KATHRYN JANEL HEIEMAN MINNIS</t>
  </si>
  <si>
    <t>PADUCAH</t>
  </si>
  <si>
    <t>KY</t>
  </si>
  <si>
    <t>JAEHO JANG</t>
  </si>
  <si>
    <t>EUNPYEONG- GU, SEOUL</t>
  </si>
  <si>
    <t>2024 LIDS manuscripts creation</t>
  </si>
  <si>
    <t>JOHNSON BUSINESS TECHNOLOGY SOLUTIONS, INC</t>
  </si>
  <si>
    <t>SPRING HILL</t>
  </si>
  <si>
    <t>Managed Services - IT</t>
  </si>
  <si>
    <t>PEGGY A JOHNSON</t>
  </si>
  <si>
    <t>CARROLLTON</t>
  </si>
  <si>
    <t>Participation in 2 Safer Santc</t>
  </si>
  <si>
    <t>STEVEN W JOHNSON</t>
  </si>
  <si>
    <t>MOUNT JULIET</t>
  </si>
  <si>
    <t>EXPORTMIX</t>
  </si>
  <si>
    <t>CHUNGMI KANG</t>
  </si>
  <si>
    <t>EAST BRUNSWICK</t>
  </si>
  <si>
    <t>2022 Slingstone honorarium (pr</t>
  </si>
  <si>
    <t>MICAH EDWARD KANDROS</t>
  </si>
  <si>
    <t>GRAPHIC DESIGN FOR UMW BOOTH D</t>
  </si>
  <si>
    <t>DAEKI KIM</t>
  </si>
  <si>
    <t>MADISON HEIGHTS</t>
  </si>
  <si>
    <t>Payments for SLINGstones honor</t>
  </si>
  <si>
    <t>JEONG-SOOK KIM</t>
  </si>
  <si>
    <t>SUN-JOONG KIM</t>
  </si>
  <si>
    <t>SOUTH MILWAUKEE</t>
  </si>
  <si>
    <t>JASON KLEES</t>
  </si>
  <si>
    <t>ORLANDO</t>
  </si>
  <si>
    <t>Technical Support</t>
  </si>
  <si>
    <t>CHRISTOPHER LAW</t>
  </si>
  <si>
    <t>CONTACT ON FILE KT0000108813.V</t>
  </si>
  <si>
    <t>CHOONG BUM LEE</t>
  </si>
  <si>
    <t>SUNGNAM-SI, KYEONGGIE-DO</t>
  </si>
  <si>
    <t>2022 LIDS Author Honorarium pa</t>
  </si>
  <si>
    <t>EUN JAE LEE</t>
  </si>
  <si>
    <t>GOYANG CITY, KYUNGGI DO</t>
  </si>
  <si>
    <t>LOVE AND SCIENCE LLC</t>
  </si>
  <si>
    <t>DASHBOARD DEVELOPMENT</t>
  </si>
  <si>
    <t>RUJEKO and MARGARET MAZVITA MACHINGA</t>
  </si>
  <si>
    <t>MORNINGSIBE, MUTARE</t>
  </si>
  <si>
    <t>ZIMBABWE</t>
  </si>
  <si>
    <t>DRI contractor’s monthly payme</t>
  </si>
  <si>
    <t>Steven William Manskar</t>
  </si>
  <si>
    <t>GRAND RAPIDS</t>
  </si>
  <si>
    <t>1st installment 2023 Wesley Pi</t>
  </si>
  <si>
    <t>ARMINDO VENANCIO MAPOISSA</t>
  </si>
  <si>
    <t>MAPUTO CP 2640</t>
  </si>
  <si>
    <t>MOZAMBIQUE</t>
  </si>
  <si>
    <t>Stipend</t>
  </si>
  <si>
    <t>BRITTANY SKY MCRAY</t>
  </si>
  <si>
    <t>Payment for Safer Sanctuaries</t>
  </si>
  <si>
    <t>MEDIA SHARK, LLC</t>
  </si>
  <si>
    <t>ST. PETERSBURG</t>
  </si>
  <si>
    <t>Digital Marketing and Manageme</t>
  </si>
  <si>
    <t>Modern Electrical Contracting, Inc</t>
  </si>
  <si>
    <t>OFFICE 201C</t>
  </si>
  <si>
    <t>MOUNTAIN SKY CONFERENCE OF THE UNITED METHODIST CHURCH</t>
  </si>
  <si>
    <t>CENTENNIAL</t>
  </si>
  <si>
    <t>2022 OMA Mountain Sky AC</t>
  </si>
  <si>
    <t>ONE DIVERSIFIED, LLC</t>
  </si>
  <si>
    <t>KENILWORTH</t>
  </si>
  <si>
    <t>BLOCK OF FUNDS AGREEMENT</t>
  </si>
  <si>
    <t>OUTREACH, INC</t>
  </si>
  <si>
    <t>COLORADO SPRINGS</t>
  </si>
  <si>
    <t>Email Outreach Services</t>
  </si>
  <si>
    <t>EARLIE L. PASION-BAUTISTA</t>
  </si>
  <si>
    <t>CAUAYAN CITY, ISABELA</t>
  </si>
  <si>
    <t>KELLY ANNE PETERSON</t>
  </si>
  <si>
    <t>JOHNSTON</t>
  </si>
  <si>
    <t>IA</t>
  </si>
  <si>
    <t>Cohost for 4 Safer Sanctuaries</t>
  </si>
  <si>
    <t>PROVISIONS GROUP LLC</t>
  </si>
  <si>
    <t>FRANKLIN</t>
  </si>
  <si>
    <t>CONCIERGE  IT SERVICES FOR MAR</t>
  </si>
  <si>
    <t>ANGELA D SCHAFFNER</t>
  </si>
  <si>
    <t>DECATUR</t>
  </si>
  <si>
    <t>CLAUDIA SCHENCK</t>
  </si>
  <si>
    <t>Translation services for BOD m</t>
  </si>
  <si>
    <t>JOHN SO</t>
  </si>
  <si>
    <t>JEREMY WELLS STEELE</t>
  </si>
  <si>
    <t>MOBILE</t>
  </si>
  <si>
    <t>Youthwork Collective Project</t>
  </si>
  <si>
    <t>UNITED METHODIST COMMUNICATIONS</t>
  </si>
  <si>
    <t>DAILY DIGEST AD</t>
  </si>
  <si>
    <t>DORIS UNDERWOOD</t>
  </si>
  <si>
    <t>YUKON</t>
  </si>
  <si>
    <t>NACP Consulting</t>
  </si>
  <si>
    <t>CALEB CLINTON WATSON</t>
  </si>
  <si>
    <t>Stand with Ukraine Edits</t>
  </si>
  <si>
    <t>SEUNGYOON WOO</t>
  </si>
  <si>
    <t>CHICAGO</t>
  </si>
  <si>
    <t>Honorarium</t>
  </si>
  <si>
    <t>KIL J YI</t>
  </si>
  <si>
    <t>NEW YORK</t>
  </si>
  <si>
    <t>SUNG IL YOO</t>
  </si>
  <si>
    <t>GAINESVILLE</t>
  </si>
  <si>
    <t>2022 SLINGstones manuscript pa</t>
  </si>
  <si>
    <t>CHRISTY ZINK</t>
  </si>
  <si>
    <t>MT JULIET</t>
  </si>
  <si>
    <t>Evaded Social Media Management</t>
  </si>
  <si>
    <t>Dean Dorton Allen Ford PLLC</t>
  </si>
  <si>
    <t xml:space="preserve">Lexington </t>
  </si>
  <si>
    <t>10/18/22-10/31/22</t>
  </si>
  <si>
    <t>Connectwise Consult</t>
  </si>
  <si>
    <t>Donor Direct</t>
  </si>
  <si>
    <t>Richardson</t>
  </si>
  <si>
    <t>DD Programming-Server Migration</t>
  </si>
  <si>
    <t>Johnson Business Technology Solutions</t>
  </si>
  <si>
    <t>Denman relocation</t>
  </si>
  <si>
    <t>Kivu Consulting</t>
  </si>
  <si>
    <t>Berkeley</t>
  </si>
  <si>
    <t>Feb22-Mar22</t>
  </si>
  <si>
    <t>Network Interuption Consulting</t>
  </si>
  <si>
    <t>LBMC Technology Solutions, LLC</t>
  </si>
  <si>
    <t>Incident Response Plan - IT</t>
  </si>
  <si>
    <t>Lee Heicht Harrison LLC</t>
  </si>
  <si>
    <t>Palatine</t>
  </si>
  <si>
    <t>Training Consultant</t>
  </si>
  <si>
    <t>Presidio Networked Solutions</t>
  </si>
  <si>
    <t>Philadelphia</t>
  </si>
  <si>
    <t>Jan 2022-June22</t>
  </si>
  <si>
    <t>New Hardware Installation Consulting</t>
  </si>
  <si>
    <t>Tri-Star Electronics Recycling LLC</t>
  </si>
  <si>
    <t>Hendersonville</t>
  </si>
  <si>
    <t>Recylcling IT Equip - professional fees</t>
  </si>
  <si>
    <t>WIPFLI LLP</t>
  </si>
  <si>
    <t>Reston</t>
  </si>
  <si>
    <t>Scribe Integration Consult</t>
  </si>
  <si>
    <t>Interpreting Services</t>
  </si>
  <si>
    <t>May, June, Aug, Oct-Nov22</t>
  </si>
  <si>
    <t>June, Oct, Nov 2022</t>
  </si>
  <si>
    <t>General Council on Finance and Administration</t>
  </si>
  <si>
    <t>Judicial Council</t>
  </si>
  <si>
    <t xml:space="preserve">Harrisburg </t>
  </si>
  <si>
    <t>Mar-Apr22, July-Aug22, Nov-Dec22</t>
  </si>
  <si>
    <t>T&amp;T LANGUAGE SOLUTIONS INC</t>
  </si>
  <si>
    <t>Queens Villiage</t>
  </si>
  <si>
    <t>Jan-Jun22, Aug22, Nov-Dec22</t>
  </si>
  <si>
    <t>United Methodist Communications</t>
  </si>
  <si>
    <t>Abigail Browka dba Everyday Sanctuary, LLC</t>
  </si>
  <si>
    <t>Verona</t>
  </si>
  <si>
    <t>1/1/2022-12/31/2022</t>
  </si>
  <si>
    <t>Seeker Communication content/editing</t>
  </si>
  <si>
    <t>Advocate Market Research Bureau</t>
  </si>
  <si>
    <t>Franklin</t>
  </si>
  <si>
    <t xml:space="preserve">Online Research Panels </t>
  </si>
  <si>
    <t>Anne Bosarge</t>
  </si>
  <si>
    <t>Brunswick</t>
  </si>
  <si>
    <t>Austin Bischoff</t>
  </si>
  <si>
    <t>Web Ministry professional services</t>
  </si>
  <si>
    <t>Barbara Dunlap-Berg</t>
  </si>
  <si>
    <t>Carbondale</t>
  </si>
  <si>
    <t>News content/editing</t>
  </si>
  <si>
    <t>Benny W Campbell</t>
  </si>
  <si>
    <t>Mt Juliet</t>
  </si>
  <si>
    <t>VO Talent</t>
  </si>
  <si>
    <t>Brandon Scott Dorr</t>
  </si>
  <si>
    <t>Audio Engineer</t>
  </si>
  <si>
    <t>Brandon Tait</t>
  </si>
  <si>
    <t>Camera Jib Operator/Production</t>
  </si>
  <si>
    <t>Caleb R Pitkin</t>
  </si>
  <si>
    <t>Chattanooga</t>
  </si>
  <si>
    <t>4/11/2022-4/11/2022</t>
  </si>
  <si>
    <t>Seeker Communication Four Psrt Sermon Series</t>
  </si>
  <si>
    <t>Christopher Clarke</t>
  </si>
  <si>
    <t>Copy Writing /Marketing</t>
  </si>
  <si>
    <t>Christopher M. Yost</t>
  </si>
  <si>
    <t>Old Hickory</t>
  </si>
  <si>
    <t>Marketing and Communications content</t>
  </si>
  <si>
    <t>Cintia Listenbee</t>
  </si>
  <si>
    <t>Longview</t>
  </si>
  <si>
    <t>Craig Hinkle</t>
  </si>
  <si>
    <t>Madison</t>
  </si>
  <si>
    <t>News Editor</t>
  </si>
  <si>
    <t>Cruz Elena Mitchell</t>
  </si>
  <si>
    <t>Detroit</t>
  </si>
  <si>
    <t>Dan Grimes</t>
  </si>
  <si>
    <t>Gallatin</t>
  </si>
  <si>
    <t>Jib Operator</t>
  </si>
  <si>
    <t>Daniel J Wunderlich</t>
  </si>
  <si>
    <t>Lake Mary</t>
  </si>
  <si>
    <t>Marketing content/support</t>
  </si>
  <si>
    <t>Darwin K Durham</t>
  </si>
  <si>
    <t>Mt. Juliet</t>
  </si>
  <si>
    <t>THFC, LLC dba The Haddon Film Company</t>
  </si>
  <si>
    <t>Magnolia</t>
  </si>
  <si>
    <t>5/1/2022-5/1/2022</t>
  </si>
  <si>
    <t>Location Production/Productions</t>
  </si>
  <si>
    <t>dba VW Sound, LLC</t>
  </si>
  <si>
    <t>Kingswood / audio engineer</t>
  </si>
  <si>
    <t>Donald P. VanCleve</t>
  </si>
  <si>
    <t>Production Director</t>
  </si>
  <si>
    <t>Donnie Adam Franklin</t>
  </si>
  <si>
    <t>Production support</t>
  </si>
  <si>
    <t>Duncan RagsdaleE</t>
  </si>
  <si>
    <t>UMCom Production support</t>
  </si>
  <si>
    <t>Faye Haddaway</t>
  </si>
  <si>
    <t>Production Support</t>
  </si>
  <si>
    <t>Francisco Litardo</t>
  </si>
  <si>
    <t>Overland Park</t>
  </si>
  <si>
    <t>KS</t>
  </si>
  <si>
    <t>News Service/Video Editing</t>
  </si>
  <si>
    <t>Fred Quintanilla</t>
  </si>
  <si>
    <t>White Bluff</t>
  </si>
  <si>
    <t>Technology support</t>
  </si>
  <si>
    <t>Henry K Haggard</t>
  </si>
  <si>
    <t>Production/Talent</t>
  </si>
  <si>
    <t>Humberto Casanova</t>
  </si>
  <si>
    <t>Kentwood</t>
  </si>
  <si>
    <t>Leader/Member communications content</t>
  </si>
  <si>
    <t>Hygge VO, LLC</t>
  </si>
  <si>
    <t>Production, Voice Over services</t>
  </si>
  <si>
    <t>Connectional Giving support</t>
  </si>
  <si>
    <t>Jaimee Paul-Shires</t>
  </si>
  <si>
    <t>College Grove</t>
  </si>
  <si>
    <t>James M. Patterson</t>
  </si>
  <si>
    <t>James Stevens, Jr.</t>
  </si>
  <si>
    <t>Northridge</t>
  </si>
  <si>
    <t xml:space="preserve">Graphics Artist/Video Content </t>
  </si>
  <si>
    <t>Jason Monaghan</t>
  </si>
  <si>
    <t>Graphic Design/Marketing</t>
  </si>
  <si>
    <t>Jefferson Furtado</t>
  </si>
  <si>
    <t>Communications/Content</t>
  </si>
  <si>
    <t xml:space="preserve">Jeffrey Gordon </t>
  </si>
  <si>
    <t>Jennifer Bergen</t>
  </si>
  <si>
    <t>UMCOM Productions</t>
  </si>
  <si>
    <t>Jeremy Steele</t>
  </si>
  <si>
    <t>Los Altos</t>
  </si>
  <si>
    <t>Marketing</t>
  </si>
  <si>
    <t>Jeremy W Childs</t>
  </si>
  <si>
    <t>Jodie Hassall</t>
  </si>
  <si>
    <t>Nolensville</t>
  </si>
  <si>
    <t>John Paul Macdonald Penrod</t>
  </si>
  <si>
    <t>Creative Services professional services</t>
  </si>
  <si>
    <t>Joshua W. Childs</t>
  </si>
  <si>
    <t>Kathy Gilbert</t>
  </si>
  <si>
    <t>Kristin Carr Bragg</t>
  </si>
  <si>
    <t>Leonor Yanez</t>
  </si>
  <si>
    <t>Lantana</t>
  </si>
  <si>
    <t>Lisa Drew</t>
  </si>
  <si>
    <t>Mount Prospect</t>
  </si>
  <si>
    <t>UMC Agency Partnership Consultant/ Leader Communitcations</t>
  </si>
  <si>
    <t>Livi Crum</t>
  </si>
  <si>
    <t>Video Engineer/Productions</t>
  </si>
  <si>
    <t>Macon  Murphree</t>
  </si>
  <si>
    <t>Madison Myers</t>
  </si>
  <si>
    <t>Magda Cecillia Velander</t>
  </si>
  <si>
    <t>Tennessee</t>
  </si>
  <si>
    <t>Leader communications / content translation</t>
  </si>
  <si>
    <t>Mallorie Robl</t>
  </si>
  <si>
    <t>Creative Design</t>
  </si>
  <si>
    <t>Marcy K. Beck Heinz</t>
  </si>
  <si>
    <t>Canton</t>
  </si>
  <si>
    <t>Mark Wells</t>
  </si>
  <si>
    <t>Matt Melchiorre</t>
  </si>
  <si>
    <t>Matt Orozco</t>
  </si>
  <si>
    <t>MeltonCasteel</t>
  </si>
  <si>
    <t>Goodlettsville</t>
  </si>
  <si>
    <t>Menu Maker Catering &amp; Events</t>
  </si>
  <si>
    <t>Productions</t>
  </si>
  <si>
    <t>Michael Johns</t>
  </si>
  <si>
    <t>Member Communication content/editing</t>
  </si>
  <si>
    <t>Michael R Terry</t>
  </si>
  <si>
    <t>Nathan S Webb</t>
  </si>
  <si>
    <t>Lincolnton</t>
  </si>
  <si>
    <t>Nick Bumgardner Photography</t>
  </si>
  <si>
    <t>Noel D Lorson</t>
  </si>
  <si>
    <t>Designer/Marketing Creative  Team</t>
  </si>
  <si>
    <t>Pablo Andres Sarria Quezada</t>
  </si>
  <si>
    <t>Bryan</t>
  </si>
  <si>
    <t>Paola A Grunstein</t>
  </si>
  <si>
    <t>Cincinnati</t>
  </si>
  <si>
    <t>Pat Dwyer</t>
  </si>
  <si>
    <t>Reed Gaines</t>
  </si>
  <si>
    <t>Rene Carman</t>
  </si>
  <si>
    <t>Robert L Sipp dba SippCo, LLC</t>
  </si>
  <si>
    <t>Facility Evaluation and Support</t>
  </si>
  <si>
    <t>Samuel L. Hodges</t>
  </si>
  <si>
    <t>Seonwoong Hwang</t>
  </si>
  <si>
    <t>Shannon Karafanda</t>
  </si>
  <si>
    <t>Peachtree City</t>
  </si>
  <si>
    <t>Sheila Harrison</t>
  </si>
  <si>
    <t>Steady Stream Creative, LLC</t>
  </si>
  <si>
    <t>Chamblee</t>
  </si>
  <si>
    <t>Stephen Gugliemi</t>
  </si>
  <si>
    <t>Sung Woong Yoo</t>
  </si>
  <si>
    <t>Pearland</t>
  </si>
  <si>
    <t>Sungho Lee</t>
  </si>
  <si>
    <t>Sunny SJ Kim</t>
  </si>
  <si>
    <t>Talon David</t>
  </si>
  <si>
    <t>Terrance Middlebrooks</t>
  </si>
  <si>
    <t>Valrico</t>
  </si>
  <si>
    <t>The Myriad Group &amp; Co.</t>
  </si>
  <si>
    <t>Content creation</t>
  </si>
  <si>
    <t>Tricia K. Brown</t>
  </si>
  <si>
    <t>Bowling Green</t>
  </si>
  <si>
    <t>Marketing support</t>
  </si>
  <si>
    <t>Vicki Wallace</t>
  </si>
  <si>
    <t>News Services/INFOSERV</t>
  </si>
  <si>
    <t>Victoria M. DiVito</t>
  </si>
  <si>
    <t>Production / hair &amp; make up</t>
  </si>
  <si>
    <t>Visionz Consulting, LLC</t>
  </si>
  <si>
    <t>Trussville</t>
  </si>
  <si>
    <t>Resource development</t>
  </si>
  <si>
    <t>Yousab Grees</t>
  </si>
  <si>
    <t>IT Support</t>
  </si>
  <si>
    <t>United Methodist Men</t>
  </si>
  <si>
    <t>Jim Boesch</t>
  </si>
  <si>
    <t>Oviedo</t>
  </si>
  <si>
    <t>Leader Training Consulting</t>
  </si>
  <si>
    <t>Mark Lubbock</t>
  </si>
  <si>
    <t xml:space="preserve">Baton Rouge </t>
  </si>
  <si>
    <t>LA</t>
  </si>
  <si>
    <t>ERC Credit Consulting</t>
  </si>
  <si>
    <t>Martha Davis</t>
  </si>
  <si>
    <t>Greenbrier</t>
  </si>
  <si>
    <t>Database Consulting</t>
  </si>
  <si>
    <t>General Board of Global Ministries</t>
  </si>
  <si>
    <t xml:space="preserve">Raul  Alegria </t>
  </si>
  <si>
    <t>1/1/22-6/30/22</t>
  </si>
  <si>
    <t>Support the NPHLM Committee in its coordination and oversight of the implementation of all components of the NPHLM with The United Methodist Church’s general agencies and annual conferences.</t>
  </si>
  <si>
    <t xml:space="preserve">Jonathan  Brake </t>
  </si>
  <si>
    <t>Sherrills Ford</t>
  </si>
  <si>
    <t>7/25/22-8/11/22</t>
  </si>
  <si>
    <t>Assist with EarthKeepers trainings.</t>
  </si>
  <si>
    <t>Nanette  Cantrell</t>
  </si>
  <si>
    <t xml:space="preserve">Statham </t>
  </si>
  <si>
    <t>1/1/22-12/31/22</t>
  </si>
  <si>
    <t>Support services for Human Resources related matters</t>
  </si>
  <si>
    <t xml:space="preserve">Chin H. (James) Cho </t>
  </si>
  <si>
    <t xml:space="preserve">Wayne </t>
  </si>
  <si>
    <t xml:space="preserve">NJ </t>
  </si>
  <si>
    <t>1/1/22-10/31/22</t>
  </si>
  <si>
    <t xml:space="preserve">Support the mission work of the Mongolia Mission Initiative </t>
  </si>
  <si>
    <t xml:space="preserve">Douglas Dakin Cook </t>
  </si>
  <si>
    <t>Quito</t>
  </si>
  <si>
    <t>Ecuador</t>
  </si>
  <si>
    <t>9/1/22-8/31/23</t>
  </si>
  <si>
    <t xml:space="preserve">Provide expertise on property and legal matters in Latin America. </t>
  </si>
  <si>
    <t>Irving Cotto</t>
  </si>
  <si>
    <t>Chalfont</t>
  </si>
  <si>
    <t>6/1/21-5/31/22</t>
  </si>
  <si>
    <t>Facilitate leadership development and logistical coordination for workshops, revise and edit written resources for NPHLM.</t>
  </si>
  <si>
    <t>Jerry  Crabb</t>
  </si>
  <si>
    <t>7/1/22-12/31/22</t>
  </si>
  <si>
    <t xml:space="preserve">Manage Global Ministries residential properties located in Tampa, Florida </t>
  </si>
  <si>
    <t>Kennedy Oafallas Cruz</t>
  </si>
  <si>
    <t>Laguna</t>
  </si>
  <si>
    <t>Philippines</t>
  </si>
  <si>
    <t>4/1/22-9/30/22</t>
  </si>
  <si>
    <t>Provide capacity development interventions for the Community Health and Agricultural Development (CHAD) program management teams in Laos and Vietnam</t>
  </si>
  <si>
    <t xml:space="preserve">Jeffrey  Donaldson </t>
  </si>
  <si>
    <t>4/1/22-12/31/22</t>
  </si>
  <si>
    <t>Develop, submit, and manage the Native American exhibition proposal for the Art Program in Hartsfield-Jackson International Airport (ATL).</t>
  </si>
  <si>
    <t xml:space="preserve">Karen  Ririe </t>
  </si>
  <si>
    <t>Bartlesville</t>
  </si>
  <si>
    <t>8/1/22-7/31/23</t>
  </si>
  <si>
    <t>Support with mission volunteer placements</t>
  </si>
  <si>
    <t>Margaret  Fenton Lebeck</t>
  </si>
  <si>
    <t>Pisgah Forest</t>
  </si>
  <si>
    <t>9/1/22-11/30/22</t>
  </si>
  <si>
    <t xml:space="preserve">Provide project support and assistance to the Office of the General Secretary. </t>
  </si>
  <si>
    <t>Carol Flynn</t>
  </si>
  <si>
    <t xml:space="preserve">Suwanee </t>
  </si>
  <si>
    <t xml:space="preserve">Develop, graphic designs that captivate, resonate with and motivate GBGM donors and friends. </t>
  </si>
  <si>
    <t>Kristina Gevorkyan</t>
  </si>
  <si>
    <t xml:space="preserve">Folsom </t>
  </si>
  <si>
    <t>Review, analyze and organize endowment files so that they can be more effectively used for mission.</t>
  </si>
  <si>
    <t>Michael  Graves</t>
  </si>
  <si>
    <t>Altanta</t>
  </si>
  <si>
    <t xml:space="preserve">Provide technical expertise to the Digital Engagement team projects and outcome and provide expertise in communication leadership to General Secretary and key staff. </t>
  </si>
  <si>
    <t>Nicole  Hendricks</t>
  </si>
  <si>
    <t>Powell</t>
  </si>
  <si>
    <t xml:space="preserve">Ohio </t>
  </si>
  <si>
    <t xml:space="preserve">Provide donor research and profiles. Provide direct mail segmentation. Prepare reports on donor and gifts analysis for the Fundraising/Development Team. </t>
  </si>
  <si>
    <t>Marjorie  Hill</t>
  </si>
  <si>
    <t>Murphy</t>
  </si>
  <si>
    <t>11/1/21-5/31/22</t>
  </si>
  <si>
    <t xml:space="preserve">Assist Misison Volunteer Office with updating its website, records and organization of placements. </t>
  </si>
  <si>
    <t xml:space="preserve">Christie  House </t>
  </si>
  <si>
    <t xml:space="preserve">Bergenfield </t>
  </si>
  <si>
    <t>Writing and editing projects</t>
  </si>
  <si>
    <t>Miyeong Kang</t>
  </si>
  <si>
    <t>Sea Cliff</t>
  </si>
  <si>
    <t>12/1/21-11/30/22</t>
  </si>
  <si>
    <t xml:space="preserve">Provide professional counseling to missionaries and their families. </t>
  </si>
  <si>
    <t xml:space="preserve">Glenn Owen  Kellum </t>
  </si>
  <si>
    <t>1/12/22-1/11/23</t>
  </si>
  <si>
    <t xml:space="preserve">Special projects support for the Office of the General Secretary </t>
  </si>
  <si>
    <t xml:space="preserve">Thomas  Kemper </t>
  </si>
  <si>
    <t>Bonn</t>
  </si>
  <si>
    <t xml:space="preserve">Germany </t>
  </si>
  <si>
    <t xml:space="preserve">Kepifri  Lakoh </t>
  </si>
  <si>
    <t>4/1/22-6/30/22</t>
  </si>
  <si>
    <t>Provide Monitoring &amp; Evaluation support and expertise.</t>
  </si>
  <si>
    <t xml:space="preserve">Christine  Lee </t>
  </si>
  <si>
    <t>Harrington Park</t>
  </si>
  <si>
    <t>Support Global Ministries and Women in Faith with the compilation of the 2023 Prayer Calendar. Respond to questions related to the Missionary Financial Services concerning retired missionaries.</t>
  </si>
  <si>
    <t xml:space="preserve">Ruhong  Liu </t>
  </si>
  <si>
    <t>Asia</t>
  </si>
  <si>
    <t>Program Support and Expertise for Asia</t>
  </si>
  <si>
    <t>Harsha  Mehta</t>
  </si>
  <si>
    <t>Wheatley Heights</t>
  </si>
  <si>
    <t xml:space="preserve">NY </t>
  </si>
  <si>
    <t>Provide expertise on financial reporting needs, database integration and financial processing functions.</t>
  </si>
  <si>
    <t xml:space="preserve">Manuel  Padilla </t>
  </si>
  <si>
    <t xml:space="preserve">Provide support to NPHLM interim director and transition team as needed. </t>
  </si>
  <si>
    <t>Wilson  Rogers</t>
  </si>
  <si>
    <t xml:space="preserve">Clayton </t>
  </si>
  <si>
    <t>2/1/22-12/30/22</t>
  </si>
  <si>
    <t xml:space="preserve">Support Monitoring &amp; Evaluation in analyzing existing access database and creating new access database for Global Ministries and UMCOR programs. </t>
  </si>
  <si>
    <t>David  Scott</t>
  </si>
  <si>
    <t>Brookfield</t>
  </si>
  <si>
    <t>1/1/21-1/9/22</t>
  </si>
  <si>
    <t>Provide professional theological, historical, polity and educational services.</t>
  </si>
  <si>
    <t>Malkanthi Silva</t>
  </si>
  <si>
    <t>Staten Island</t>
  </si>
  <si>
    <t>5/1/22-4/30/23</t>
  </si>
  <si>
    <t xml:space="preserve">Provide technical expertise with respect to several IT systems. </t>
  </si>
  <si>
    <t xml:space="preserve">Bernadine  Smith </t>
  </si>
  <si>
    <t>Christiansted</t>
  </si>
  <si>
    <t>VI</t>
  </si>
  <si>
    <t>10/1/22-9/30/23</t>
  </si>
  <si>
    <t xml:space="preserve">Medical consultant for Global Ministries missionaries.   </t>
  </si>
  <si>
    <t xml:space="preserve">Anatoliy  Suslovich </t>
  </si>
  <si>
    <t>Brooklyn</t>
  </si>
  <si>
    <t xml:space="preserve">Provide coding support and technical expertise with respect to database systems. </t>
  </si>
  <si>
    <t>Kuriakose Tharian</t>
  </si>
  <si>
    <t xml:space="preserve">Forney </t>
  </si>
  <si>
    <t>Provide technical expertise and support for missionary payroll.</t>
  </si>
  <si>
    <t>Debra Tyree</t>
  </si>
  <si>
    <t>8/1/22-11/14/22</t>
  </si>
  <si>
    <t xml:space="preserve">Provide copywright expertise for Global Praise and other licenses. </t>
  </si>
  <si>
    <t>Lillian Valle</t>
  </si>
  <si>
    <t>White Plains</t>
  </si>
  <si>
    <t>Provide expertise in historical documents and research of Global Ministries documents.</t>
  </si>
  <si>
    <t>Sandy Wilder</t>
  </si>
  <si>
    <t>1/31/22-12/9/22</t>
  </si>
  <si>
    <t xml:space="preserve">Support Mission Volunteer training events. </t>
  </si>
  <si>
    <t>Dr. Ted R.  Winneberger</t>
  </si>
  <si>
    <t>Wilmington</t>
  </si>
  <si>
    <t>12/30/21-11/20/22</t>
  </si>
  <si>
    <t>Hongyun Won</t>
  </si>
  <si>
    <t>Foothill Ranch</t>
  </si>
  <si>
    <t xml:space="preserve">Technical advice and support the webinars hosted by the Korean Ministry Plan </t>
  </si>
  <si>
    <t>Hugh Elliott Wright</t>
  </si>
  <si>
    <t xml:space="preserve">Atlanta </t>
  </si>
  <si>
    <t>Writing and editing services,  program assistance, communications and special projects for the Office of the General Secretary.</t>
  </si>
  <si>
    <t xml:space="preserve">Mel Miloslav Munchinsky </t>
  </si>
  <si>
    <t>Mesa</t>
  </si>
  <si>
    <t xml:space="preserve">Partnership Coordinator for In Mission Together -  Eurasia, Russia, Central Asia, Ukraine, Moldova </t>
  </si>
  <si>
    <t>Joel  Rabb</t>
  </si>
  <si>
    <t xml:space="preserve">Dublin </t>
  </si>
  <si>
    <t>Partnership Coordinator for In Mission Together - Cambodia, Laos, Mongolia, Thailand, Vietnam</t>
  </si>
  <si>
    <t>Jean B. Reimer</t>
  </si>
  <si>
    <t>Wild Rose</t>
  </si>
  <si>
    <t>Partnership Coordinator for In Mission Together - Lithuania &amp; Latvia</t>
  </si>
  <si>
    <t>Kathryn Witte</t>
  </si>
  <si>
    <t xml:space="preserve">Denver </t>
  </si>
  <si>
    <t xml:space="preserve">CO </t>
  </si>
  <si>
    <t>Partnership Coordinator for In Mission Together -  Nigeria</t>
  </si>
  <si>
    <t>Jaye White</t>
  </si>
  <si>
    <t>Fayetteville</t>
  </si>
  <si>
    <t>Partnership Coordinator for In Mission Together - Vietnam</t>
  </si>
  <si>
    <t>Freelance writing and editing services</t>
  </si>
  <si>
    <t>Hannah Ka</t>
  </si>
  <si>
    <t>San Diego</t>
  </si>
  <si>
    <t>document translation services from English to Korean</t>
  </si>
  <si>
    <t>Isabelle  Berger</t>
  </si>
  <si>
    <t>document translation services from English to French</t>
  </si>
  <si>
    <t>document translation services from English to Portuguese</t>
  </si>
  <si>
    <t>Patrick Faulhaber</t>
  </si>
  <si>
    <t xml:space="preserve">Honorarium </t>
  </si>
  <si>
    <t>Yeojin Kwak</t>
  </si>
  <si>
    <t>Fairburn</t>
  </si>
  <si>
    <t>Korean interpretation</t>
  </si>
  <si>
    <t>Cindy  Brown</t>
  </si>
  <si>
    <t>Pine Lake</t>
  </si>
  <si>
    <t>Photography service</t>
  </si>
  <si>
    <t>Lillian Cotto</t>
  </si>
  <si>
    <t xml:space="preserve">Facilitator for the NPLM Encuentro Uno Sessions </t>
  </si>
  <si>
    <t>Miriam Peralta De Garcia</t>
  </si>
  <si>
    <t>Selma</t>
  </si>
  <si>
    <t xml:space="preserve">Professional Translating Services </t>
  </si>
  <si>
    <t>Coral Gables</t>
  </si>
  <si>
    <t>Document translation services for Global Ministries.</t>
  </si>
  <si>
    <t xml:space="preserve">Bibiana Carvalho (All About You Counseling) </t>
  </si>
  <si>
    <t xml:space="preserve">Alpharetta </t>
  </si>
  <si>
    <t xml:space="preserve">Counseling and mental health support services for Global Ministries missionaries and families </t>
  </si>
  <si>
    <t xml:space="preserve">Bowers Content Studio, LLC (Adam Bowers)  </t>
  </si>
  <si>
    <t>Atlanta</t>
  </si>
  <si>
    <t>9/1/21-12/31/22</t>
  </si>
  <si>
    <t>Videography services, including shooting, editing and script writing services</t>
  </si>
  <si>
    <t xml:space="preserve">CHRIS180 </t>
  </si>
  <si>
    <t xml:space="preserve">Decatur </t>
  </si>
  <si>
    <t>12/1/21-11/20/22</t>
  </si>
  <si>
    <t xml:space="preserve">Provide pastoral counseling, assessment and training for missionaries. </t>
  </si>
  <si>
    <t xml:space="preserve">Curran Public Relations (Dan Currant)  </t>
  </si>
  <si>
    <t xml:space="preserve">Marietta </t>
  </si>
  <si>
    <t>eff</t>
  </si>
  <si>
    <t>Communications services for Global Ministries and UMCOR</t>
  </si>
  <si>
    <t xml:space="preserve">2780484 Ontatio Inc (Andrea Ramprashad) </t>
  </si>
  <si>
    <t>Ontario</t>
  </si>
  <si>
    <t>Canada</t>
  </si>
  <si>
    <t xml:space="preserve">Provide technical expertise and support for the Advance Project.  </t>
  </si>
  <si>
    <t xml:space="preserve">Howard Coaching Group, LLC (George Howard)  </t>
  </si>
  <si>
    <t>Provide support for the Standing Committee on Central Conference Matters (STCCCM) and coordinate the relationship with Global Ministries. And professional coaching services for Global Ministries staff.</t>
  </si>
  <si>
    <t xml:space="preserve">Heather Hu (HDH Advancement Group) </t>
  </si>
  <si>
    <t>Apex</t>
  </si>
  <si>
    <t>Provide support for the cultivaation and solicitation of major gifts donors.</t>
  </si>
  <si>
    <t xml:space="preserve">The Recoding Studio  </t>
  </si>
  <si>
    <t xml:space="preserve">Marrietta </t>
  </si>
  <si>
    <t>11/8/21-12/31/22</t>
  </si>
  <si>
    <t>Provide videography: shooting, editing, script writing</t>
  </si>
  <si>
    <t xml:space="preserve">University of Notre Dame </t>
  </si>
  <si>
    <t>Notre Dame</t>
  </si>
  <si>
    <t>IN</t>
  </si>
  <si>
    <t>3/10/22-3/31/23</t>
  </si>
  <si>
    <t xml:space="preserve">Develop and conduct impact evaluation of disaster recovery program in FL, MS, NC, SC, AWFL, and PR. </t>
  </si>
  <si>
    <t xml:space="preserve">Faithlock Inc </t>
  </si>
  <si>
    <t>Hartford</t>
  </si>
  <si>
    <t>CT</t>
  </si>
  <si>
    <t>3/15/22-4/30/22</t>
  </si>
  <si>
    <t xml:space="preserve">Provide support and coaching during the spring 2022 EarthKeepers plenary and small group meetings </t>
  </si>
  <si>
    <t xml:space="preserve">Famek Global Consulting (Maureen Kperogi)  </t>
  </si>
  <si>
    <t>Kennesaw</t>
  </si>
  <si>
    <t>7/1/21-1/9/22</t>
  </si>
  <si>
    <t>provide technical support for Monitoring &amp; Evaluation</t>
  </si>
  <si>
    <t xml:space="preserve">Terbush Art LLC (Kimberly Terbush) </t>
  </si>
  <si>
    <t>Greensboro</t>
  </si>
  <si>
    <t>6/1/22-1/31/23</t>
  </si>
  <si>
    <t>Provide coordination and support to exhibition of Native American contemporary art at Hartsfield-Jackson Airport. Installing 2023.</t>
  </si>
  <si>
    <t xml:space="preserve">Seen Ventures LLC (Lisa McWilliams) </t>
  </si>
  <si>
    <t>Sandy Springs</t>
  </si>
  <si>
    <t>7/25/22-10/28/22</t>
  </si>
  <si>
    <t>Provide management and maintenance of current umcmission.org website and complete buildout</t>
  </si>
  <si>
    <t xml:space="preserve">Impact Nonprofit LLC (Jeffery Smyth)  </t>
  </si>
  <si>
    <t>8/1/22-9/30/22</t>
  </si>
  <si>
    <t xml:space="preserve">Provide risk management expertise, including drafting policies. </t>
  </si>
  <si>
    <t xml:space="preserve">YNET Consulting LLC </t>
  </si>
  <si>
    <t xml:space="preserve">San Antonio </t>
  </si>
  <si>
    <t>3/1/21-12/31/22</t>
  </si>
  <si>
    <t xml:space="preserve">Support Global Ministries with system integration and development. </t>
  </si>
  <si>
    <t>UMCOR</t>
  </si>
  <si>
    <t xml:space="preserve">Provide grant financial expertise on grant finance management and contribute to the development of the grants financial training curriculum. </t>
  </si>
  <si>
    <t>Vahoora Hadian</t>
  </si>
  <si>
    <t xml:space="preserve">Acworth </t>
  </si>
  <si>
    <t>1/1/22-5/22/22</t>
  </si>
  <si>
    <t>Support the Grants Finance unit with expertise with respect to data analysis and reporting.</t>
  </si>
  <si>
    <t>Tom  Hudspeth</t>
  </si>
  <si>
    <t>Supporting the UM Committee on Deaf and Hard of Hearing Ministries in equipping and advocating access and inclusion.</t>
  </si>
  <si>
    <t>Elizabeth  McDevitt</t>
  </si>
  <si>
    <t>Whiting</t>
  </si>
  <si>
    <t xml:space="preserve">US Disaster Response services </t>
  </si>
  <si>
    <t xml:space="preserve">Margaret Childs Thomas </t>
  </si>
  <si>
    <t>Louisville</t>
  </si>
  <si>
    <t>MS</t>
  </si>
  <si>
    <t>2/7/22-12/31/22</t>
  </si>
  <si>
    <t>US Disaster Response services</t>
  </si>
  <si>
    <t>Tim  Vermande</t>
  </si>
  <si>
    <t>Indianapolis</t>
  </si>
  <si>
    <t>Communications support for the UM Committee  on Deaf and Hard of Hearing Ministries relating to promotion of UMCDHM's work towards equipping and advocating access and inclusion</t>
  </si>
  <si>
    <t>Kenette  Williams</t>
  </si>
  <si>
    <t>Houston</t>
  </si>
  <si>
    <t>Provide UMCOR's US Disaster Response services by training UMC volunteers, conference staff and partner organizations in the areas of Disaster Case Management.</t>
  </si>
  <si>
    <t>Pamela  Garrison</t>
  </si>
  <si>
    <t>Land O'Lakes</t>
  </si>
  <si>
    <t>Provide consultation, feedback, training, and ongoing support to UMCOR US Disaster Response Partners</t>
  </si>
  <si>
    <t>Cornelia Jammer</t>
  </si>
  <si>
    <t>11/1/20-1/31/22</t>
  </si>
  <si>
    <t>Provide expertise and support to UMCOR in disaster management response by developing several disaster response and case management curricula and assisting with Monitoring and Evaluation of disaster response programming across the US and its territories.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</si>
</sst>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5" x14ac:knownFonts="1">
    <font>
      <sz val="12"/>
      <color theme="1"/>
      <name val="Aptos Narrow"/>
      <family val="2"/>
      <scheme val="minor"/>
    </font>
    <font>
      <sz val="12"/>
      <color theme="1"/>
      <name val="Aptos Narrow"/>
      <family val="2"/>
      <scheme val="minor"/>
    </font>
    <font>
      <b/>
      <sz val="14"/>
      <color theme="1"/>
      <name val="Aptos Narrow"/>
      <family val="2"/>
      <scheme val="minor"/>
    </font>
    <font>
      <sz val="14"/>
      <color theme="1"/>
      <name val="Aptos Narrow"/>
      <family val="2"/>
      <scheme val="minor"/>
    </font>
    <font>
      <b/>
      <i/>
      <sz val="14"/>
      <color theme="1"/>
      <name val="Aptos Narrow"/>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0" fontId="2" fillId="0" borderId="0" xfId="0" applyFont="1"/>
    <xf numFmtId="0" fontId="3" fillId="0" borderId="0" xfId="0" applyFont="1"/>
    <xf numFmtId="0" fontId="4" fillId="2" borderId="0" xfId="0" applyFont="1" applyFill="1"/>
    <xf numFmtId="0" fontId="2" fillId="0" borderId="1" xfId="0" applyFont="1" applyBorder="1" applyAlignment="1">
      <alignment horizontal="center"/>
    </xf>
    <xf numFmtId="17" fontId="3" fillId="0" borderId="0" xfId="0" applyNumberFormat="1" applyFont="1" applyAlignment="1">
      <alignment horizontal="left"/>
    </xf>
    <xf numFmtId="17" fontId="3" fillId="0" borderId="0" xfId="0" applyNumberFormat="1" applyFont="1" applyAlignment="1">
      <alignment horizontal="right"/>
    </xf>
    <xf numFmtId="0" fontId="3" fillId="0" borderId="0" xfId="0" applyFont="1" applyAlignment="1">
      <alignment horizontal="right"/>
    </xf>
    <xf numFmtId="17" fontId="3" fillId="0" borderId="0" xfId="0" applyNumberFormat="1" applyFont="1"/>
    <xf numFmtId="0" fontId="2" fillId="2" borderId="0" xfId="0" applyFont="1" applyFill="1"/>
    <xf numFmtId="14" fontId="3" fillId="0" borderId="0" xfId="0" applyNumberFormat="1" applyFont="1"/>
    <xf numFmtId="14" fontId="3" fillId="0" borderId="0" xfId="0" applyNumberFormat="1" applyFont="1" applyAlignment="1">
      <alignment horizontal="left"/>
    </xf>
    <xf numFmtId="0" fontId="3" fillId="0" borderId="0" xfId="0" applyFont="1" applyAlignment="1">
      <alignment horizontal="left"/>
    </xf>
    <xf numFmtId="16" fontId="3" fillId="0" borderId="0" xfId="0" applyNumberFormat="1" applyFont="1" applyAlignment="1">
      <alignment horizontal="right"/>
    </xf>
    <xf numFmtId="17" fontId="0" fillId="0" borderId="0" xfId="0" applyNumberFormat="1" applyAlignment="1">
      <alignment horizontal="left"/>
    </xf>
    <xf numFmtId="44" fontId="0" fillId="0" borderId="0" xfId="0" applyNumberFormat="1"/>
    <xf numFmtId="44" fontId="0" fillId="0" borderId="2" xfId="0" applyNumberFormat="1" applyBorder="1"/>
    <xf numFmtId="44" fontId="3" fillId="0" borderId="0" xfId="0" applyNumberFormat="1" applyFont="1"/>
    <xf numFmtId="44" fontId="2" fillId="0" borderId="1" xfId="0" applyNumberFormat="1" applyFont="1" applyBorder="1" applyAlignment="1">
      <alignment horizontal="center"/>
    </xf>
    <xf numFmtId="44" fontId="3" fillId="0" borderId="0" xfId="1" applyFont="1"/>
    <xf numFmtId="44" fontId="3" fillId="0" borderId="2" xfId="1" applyFont="1" applyBorder="1"/>
    <xf numFmtId="44" fontId="3" fillId="0" borderId="0" xfId="1" applyFont="1" applyFill="1"/>
    <xf numFmtId="44" fontId="3" fillId="0" borderId="0" xfId="2" applyNumberFormat="1" applyFont="1"/>
    <xf numFmtId="44" fontId="2" fillId="0" borderId="1" xfId="2" applyNumberFormat="1" applyFont="1" applyBorder="1" applyAlignment="1">
      <alignment horizontal="center"/>
    </xf>
    <xf numFmtId="44" fontId="3" fillId="0" borderId="2" xfId="2" applyNumberFormat="1" applyFont="1" applyBorder="1"/>
    <xf numFmtId="44" fontId="2" fillId="0" borderId="1" xfId="1" applyFont="1" applyBorder="1" applyAlignment="1">
      <alignment horizontal="center"/>
    </xf>
    <xf numFmtId="44" fontId="0" fillId="0" borderId="0" xfId="1" applyFont="1"/>
    <xf numFmtId="0" fontId="0" fillId="0" borderId="0" xfId="0" applyAlignment="1">
      <alignment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C714D-8040-485E-8277-D90AD746B7DA}">
  <dimension ref="A1:G455"/>
  <sheetViews>
    <sheetView tabSelected="1" workbookViewId="0"/>
  </sheetViews>
  <sheetFormatPr defaultColWidth="11" defaultRowHeight="15.75" x14ac:dyDescent="0.25"/>
  <cols>
    <col min="1" max="1" width="34.625" customWidth="1"/>
    <col min="2" max="2" width="20.125" customWidth="1"/>
    <col min="4" max="4" width="26.25" customWidth="1"/>
    <col min="5" max="5" width="72.375" bestFit="1" customWidth="1"/>
    <col min="6" max="6" width="16.75" style="15" customWidth="1"/>
  </cols>
  <sheetData>
    <row r="1" spans="1:7" ht="18.75" x14ac:dyDescent="0.3">
      <c r="A1" s="1" t="s">
        <v>0</v>
      </c>
      <c r="B1" s="2"/>
      <c r="C1" s="2"/>
      <c r="D1" s="2"/>
      <c r="E1" s="2"/>
      <c r="F1" s="17"/>
      <c r="G1" s="2"/>
    </row>
    <row r="2" spans="1:7" ht="18.75" x14ac:dyDescent="0.3">
      <c r="A2" s="2"/>
      <c r="B2" s="2"/>
      <c r="C2" s="2"/>
      <c r="D2" s="2"/>
      <c r="E2" s="2"/>
      <c r="F2" s="17"/>
      <c r="G2" s="2"/>
    </row>
    <row r="3" spans="1:7" ht="18.75" x14ac:dyDescent="0.3">
      <c r="A3" s="3" t="s">
        <v>1</v>
      </c>
      <c r="B3" s="1"/>
      <c r="C3" s="2"/>
      <c r="D3" s="2"/>
      <c r="E3" s="2"/>
      <c r="F3" s="17"/>
      <c r="G3" s="2"/>
    </row>
    <row r="4" spans="1:7" ht="18.75" x14ac:dyDescent="0.3">
      <c r="A4" s="2"/>
      <c r="B4" s="2"/>
      <c r="C4" s="2"/>
      <c r="D4" s="2"/>
      <c r="E4" s="2"/>
      <c r="F4" s="17"/>
      <c r="G4" s="2"/>
    </row>
    <row r="5" spans="1:7" ht="18.75" x14ac:dyDescent="0.3">
      <c r="A5" s="4" t="s">
        <v>2</v>
      </c>
      <c r="B5" s="4" t="s">
        <v>3</v>
      </c>
      <c r="C5" s="4" t="s">
        <v>4</v>
      </c>
      <c r="D5" s="4" t="s">
        <v>5</v>
      </c>
      <c r="E5" s="4" t="s">
        <v>6</v>
      </c>
      <c r="F5" s="18" t="s">
        <v>7</v>
      </c>
      <c r="G5" s="1"/>
    </row>
    <row r="6" spans="1:7" ht="18.75" x14ac:dyDescent="0.3">
      <c r="A6" s="2" t="s">
        <v>8</v>
      </c>
      <c r="B6" s="2" t="s">
        <v>9</v>
      </c>
      <c r="C6" s="2" t="s">
        <v>10</v>
      </c>
      <c r="D6" s="2">
        <v>2022</v>
      </c>
      <c r="E6" s="2" t="s">
        <v>11</v>
      </c>
      <c r="F6" s="19">
        <v>34800</v>
      </c>
      <c r="G6" s="2"/>
    </row>
    <row r="7" spans="1:7" ht="18.75" x14ac:dyDescent="0.3">
      <c r="A7" s="2" t="s">
        <v>12</v>
      </c>
      <c r="B7" s="2" t="s">
        <v>13</v>
      </c>
      <c r="C7" s="2" t="s">
        <v>14</v>
      </c>
      <c r="D7" s="2">
        <v>2022</v>
      </c>
      <c r="E7" s="2" t="s">
        <v>11</v>
      </c>
      <c r="F7" s="19">
        <v>33324</v>
      </c>
      <c r="G7" s="2"/>
    </row>
    <row r="8" spans="1:7" ht="18.75" x14ac:dyDescent="0.3">
      <c r="A8" s="2" t="s">
        <v>15</v>
      </c>
      <c r="B8" s="2" t="s">
        <v>16</v>
      </c>
      <c r="C8" s="2"/>
      <c r="D8" s="2">
        <v>2022</v>
      </c>
      <c r="E8" s="2" t="s">
        <v>11</v>
      </c>
      <c r="F8" s="19">
        <v>18000</v>
      </c>
      <c r="G8" s="2"/>
    </row>
    <row r="9" spans="1:7" ht="18.75" x14ac:dyDescent="0.3">
      <c r="A9" s="2" t="s">
        <v>17</v>
      </c>
      <c r="B9" s="2" t="s">
        <v>18</v>
      </c>
      <c r="C9" s="2" t="s">
        <v>19</v>
      </c>
      <c r="D9" s="2">
        <v>2022</v>
      </c>
      <c r="E9" s="2" t="s">
        <v>11</v>
      </c>
      <c r="F9" s="19">
        <v>28563.74</v>
      </c>
      <c r="G9" s="2"/>
    </row>
    <row r="10" spans="1:7" ht="18.75" x14ac:dyDescent="0.3">
      <c r="A10" s="2" t="s">
        <v>20</v>
      </c>
      <c r="B10" s="2" t="s">
        <v>16</v>
      </c>
      <c r="C10" s="2" t="s">
        <v>21</v>
      </c>
      <c r="D10" s="2">
        <v>2022</v>
      </c>
      <c r="E10" s="2" t="s">
        <v>11</v>
      </c>
      <c r="F10" s="19">
        <v>107440</v>
      </c>
      <c r="G10" s="2"/>
    </row>
    <row r="11" spans="1:7" ht="18.75" x14ac:dyDescent="0.3">
      <c r="A11" s="2" t="s">
        <v>22</v>
      </c>
      <c r="B11" s="2" t="s">
        <v>23</v>
      </c>
      <c r="C11" s="2" t="s">
        <v>19</v>
      </c>
      <c r="D11" s="2">
        <v>2022</v>
      </c>
      <c r="E11" s="2" t="s">
        <v>11</v>
      </c>
      <c r="F11" s="19">
        <v>33324</v>
      </c>
      <c r="G11" s="2"/>
    </row>
    <row r="12" spans="1:7" ht="19.5" thickBot="1" x14ac:dyDescent="0.35">
      <c r="A12" s="2"/>
      <c r="B12" s="2"/>
      <c r="C12" s="2"/>
      <c r="D12" s="2"/>
      <c r="E12" s="2"/>
      <c r="F12" s="20">
        <f>SUM(F6:F11)</f>
        <v>255451.74</v>
      </c>
      <c r="G12" s="2"/>
    </row>
    <row r="13" spans="1:7" ht="19.5" thickTop="1" x14ac:dyDescent="0.3">
      <c r="A13" s="2"/>
      <c r="B13" s="2"/>
      <c r="C13" s="2"/>
      <c r="D13" s="5"/>
      <c r="E13" s="2"/>
      <c r="F13" s="19"/>
      <c r="G13" s="2"/>
    </row>
    <row r="14" spans="1:7" ht="18.75" x14ac:dyDescent="0.3">
      <c r="A14" s="3" t="s">
        <v>24</v>
      </c>
      <c r="B14" s="1"/>
      <c r="C14" s="2"/>
      <c r="D14" s="2"/>
      <c r="E14" s="2"/>
      <c r="F14" s="17"/>
    </row>
    <row r="15" spans="1:7" ht="18.75" x14ac:dyDescent="0.3">
      <c r="A15" s="2"/>
      <c r="B15" s="2"/>
      <c r="C15" s="2"/>
      <c r="D15" s="2"/>
      <c r="E15" s="2"/>
      <c r="F15" s="17"/>
    </row>
    <row r="16" spans="1:7" ht="18.75" x14ac:dyDescent="0.3">
      <c r="A16" s="4" t="s">
        <v>2</v>
      </c>
      <c r="B16" s="4" t="s">
        <v>3</v>
      </c>
      <c r="C16" s="4" t="s">
        <v>4</v>
      </c>
      <c r="D16" s="4" t="s">
        <v>5</v>
      </c>
      <c r="E16" s="4" t="s">
        <v>6</v>
      </c>
      <c r="F16" s="18" t="s">
        <v>7</v>
      </c>
    </row>
    <row r="17" spans="1:6" ht="18.75" x14ac:dyDescent="0.3">
      <c r="A17" s="2" t="s">
        <v>25</v>
      </c>
      <c r="B17" s="2" t="s">
        <v>26</v>
      </c>
      <c r="C17" s="2" t="s">
        <v>19</v>
      </c>
      <c r="D17" s="6">
        <v>44593</v>
      </c>
      <c r="E17" s="2" t="s">
        <v>27</v>
      </c>
      <c r="F17" s="19">
        <v>150</v>
      </c>
    </row>
    <row r="18" spans="1:6" ht="18.75" x14ac:dyDescent="0.3">
      <c r="A18" s="2" t="s">
        <v>28</v>
      </c>
      <c r="B18" s="2" t="s">
        <v>29</v>
      </c>
      <c r="C18" s="2" t="s">
        <v>30</v>
      </c>
      <c r="D18" s="7" t="s">
        <v>31</v>
      </c>
      <c r="E18" s="2" t="s">
        <v>27</v>
      </c>
      <c r="F18" s="19">
        <f>13300+800+800</f>
        <v>14900</v>
      </c>
    </row>
    <row r="19" spans="1:6" ht="18.75" x14ac:dyDescent="0.3">
      <c r="A19" s="2" t="s">
        <v>32</v>
      </c>
      <c r="B19" s="2" t="s">
        <v>33</v>
      </c>
      <c r="C19" s="2" t="s">
        <v>34</v>
      </c>
      <c r="D19" s="7" t="s">
        <v>35</v>
      </c>
      <c r="E19" s="2" t="s">
        <v>27</v>
      </c>
      <c r="F19" s="19">
        <v>13300</v>
      </c>
    </row>
    <row r="20" spans="1:6" ht="18.75" x14ac:dyDescent="0.3">
      <c r="A20" s="2" t="s">
        <v>36</v>
      </c>
      <c r="B20" s="2" t="s">
        <v>26</v>
      </c>
      <c r="C20" s="2" t="s">
        <v>19</v>
      </c>
      <c r="D20" s="6">
        <v>44682</v>
      </c>
      <c r="E20" s="2" t="s">
        <v>27</v>
      </c>
      <c r="F20" s="19">
        <v>150</v>
      </c>
    </row>
    <row r="21" spans="1:6" ht="18.75" x14ac:dyDescent="0.3">
      <c r="A21" s="2" t="s">
        <v>37</v>
      </c>
      <c r="B21" s="2" t="s">
        <v>38</v>
      </c>
      <c r="C21" s="2" t="s">
        <v>39</v>
      </c>
      <c r="D21" s="7" t="s">
        <v>40</v>
      </c>
      <c r="E21" s="2" t="s">
        <v>27</v>
      </c>
      <c r="F21" s="19">
        <f>13100+150+800+4000+800</f>
        <v>18850</v>
      </c>
    </row>
    <row r="22" spans="1:6" ht="18.75" x14ac:dyDescent="0.3">
      <c r="A22" s="2" t="s">
        <v>41</v>
      </c>
      <c r="B22" s="2" t="s">
        <v>26</v>
      </c>
      <c r="C22" s="2" t="s">
        <v>19</v>
      </c>
      <c r="D22" s="6">
        <v>44713</v>
      </c>
      <c r="E22" s="2" t="s">
        <v>27</v>
      </c>
      <c r="F22" s="19">
        <v>150</v>
      </c>
    </row>
    <row r="23" spans="1:6" ht="18.75" x14ac:dyDescent="0.3">
      <c r="A23" s="2" t="s">
        <v>42</v>
      </c>
      <c r="B23" s="2" t="s">
        <v>43</v>
      </c>
      <c r="C23" s="2" t="s">
        <v>44</v>
      </c>
      <c r="D23" s="7" t="s">
        <v>45</v>
      </c>
      <c r="E23" s="2" t="s">
        <v>27</v>
      </c>
      <c r="F23" s="19">
        <f>18516.45+2135.2</f>
        <v>20651.650000000001</v>
      </c>
    </row>
    <row r="24" spans="1:6" ht="18.75" x14ac:dyDescent="0.3">
      <c r="A24" s="2" t="s">
        <v>46</v>
      </c>
      <c r="B24" s="2" t="s">
        <v>47</v>
      </c>
      <c r="C24" s="2" t="s">
        <v>44</v>
      </c>
      <c r="D24" s="8">
        <v>44682</v>
      </c>
      <c r="E24" s="2" t="s">
        <v>48</v>
      </c>
      <c r="F24" s="19">
        <v>4119</v>
      </c>
    </row>
    <row r="25" spans="1:6" ht="18.75" x14ac:dyDescent="0.3">
      <c r="A25" s="2" t="s">
        <v>49</v>
      </c>
      <c r="B25" s="2" t="s">
        <v>50</v>
      </c>
      <c r="C25" s="2" t="s">
        <v>51</v>
      </c>
      <c r="D25" s="8">
        <v>44835</v>
      </c>
      <c r="E25" s="2" t="s">
        <v>27</v>
      </c>
      <c r="F25" s="19">
        <v>4000</v>
      </c>
    </row>
    <row r="26" spans="1:6" ht="19.5" thickBot="1" x14ac:dyDescent="0.35">
      <c r="F26" s="20">
        <f>SUM(F17:F25)</f>
        <v>76270.649999999994</v>
      </c>
    </row>
    <row r="27" spans="1:6" ht="16.5" thickTop="1" x14ac:dyDescent="0.25"/>
    <row r="28" spans="1:6" ht="18.75" x14ac:dyDescent="0.3">
      <c r="A28" s="3" t="s">
        <v>52</v>
      </c>
      <c r="B28" s="1"/>
      <c r="C28" s="2"/>
      <c r="D28" s="2"/>
      <c r="E28" s="2"/>
      <c r="F28" s="17"/>
    </row>
    <row r="29" spans="1:6" ht="18.75" x14ac:dyDescent="0.3">
      <c r="A29" s="2"/>
      <c r="B29" s="2"/>
      <c r="C29" s="2"/>
      <c r="D29" s="2"/>
      <c r="E29" s="2"/>
      <c r="F29" s="17"/>
    </row>
    <row r="30" spans="1:6" ht="18.75" x14ac:dyDescent="0.3">
      <c r="A30" s="4" t="s">
        <v>2</v>
      </c>
      <c r="B30" s="4" t="s">
        <v>3</v>
      </c>
      <c r="C30" s="4" t="s">
        <v>4</v>
      </c>
      <c r="D30" s="4" t="s">
        <v>5</v>
      </c>
      <c r="E30" s="4" t="s">
        <v>6</v>
      </c>
      <c r="F30" s="18" t="s">
        <v>7</v>
      </c>
    </row>
    <row r="31" spans="1:6" ht="18.75" x14ac:dyDescent="0.3">
      <c r="A31" s="2" t="s">
        <v>53</v>
      </c>
      <c r="B31" s="2" t="s">
        <v>54</v>
      </c>
      <c r="C31" s="2" t="s">
        <v>51</v>
      </c>
      <c r="D31" s="5" t="s">
        <v>55</v>
      </c>
      <c r="E31" s="2" t="s">
        <v>27</v>
      </c>
      <c r="F31" s="19">
        <v>2800</v>
      </c>
    </row>
    <row r="32" spans="1:6" ht="18.75" x14ac:dyDescent="0.3">
      <c r="A32" s="2" t="s">
        <v>28</v>
      </c>
      <c r="B32" s="2" t="s">
        <v>29</v>
      </c>
      <c r="C32" s="2" t="s">
        <v>30</v>
      </c>
      <c r="D32" s="2" t="s">
        <v>56</v>
      </c>
      <c r="E32" s="2" t="s">
        <v>27</v>
      </c>
      <c r="F32" s="19">
        <v>5365</v>
      </c>
    </row>
    <row r="33" spans="1:6" ht="18.75" x14ac:dyDescent="0.3">
      <c r="A33" s="2" t="s">
        <v>37</v>
      </c>
      <c r="B33" s="2" t="s">
        <v>38</v>
      </c>
      <c r="C33" s="2" t="s">
        <v>39</v>
      </c>
      <c r="D33" s="2" t="s">
        <v>57</v>
      </c>
      <c r="E33" s="2" t="s">
        <v>27</v>
      </c>
      <c r="F33" s="19">
        <v>1920</v>
      </c>
    </row>
    <row r="34" spans="1:6" ht="19.5" thickBot="1" x14ac:dyDescent="0.35">
      <c r="A34" s="2"/>
      <c r="B34" s="2"/>
      <c r="C34" s="2"/>
      <c r="D34" s="2"/>
      <c r="E34" s="2"/>
      <c r="F34" s="20">
        <f>SUM(F31:F33)</f>
        <v>10085</v>
      </c>
    </row>
    <row r="35" spans="1:6" ht="16.5" thickTop="1" x14ac:dyDescent="0.25"/>
    <row r="36" spans="1:6" ht="18.75" x14ac:dyDescent="0.3">
      <c r="A36" s="3" t="s">
        <v>58</v>
      </c>
      <c r="B36" s="9"/>
      <c r="C36" s="2"/>
      <c r="D36" s="2"/>
      <c r="E36" s="2"/>
      <c r="F36" s="17"/>
    </row>
    <row r="37" spans="1:6" ht="18.75" x14ac:dyDescent="0.3">
      <c r="A37" s="2"/>
      <c r="B37" s="2"/>
      <c r="C37" s="2"/>
      <c r="D37" s="2"/>
      <c r="E37" s="2"/>
      <c r="F37" s="17"/>
    </row>
    <row r="38" spans="1:6" ht="18.75" x14ac:dyDescent="0.3">
      <c r="A38" s="4" t="s">
        <v>2</v>
      </c>
      <c r="B38" s="4" t="s">
        <v>3</v>
      </c>
      <c r="C38" s="4" t="s">
        <v>4</v>
      </c>
      <c r="D38" s="4" t="s">
        <v>5</v>
      </c>
      <c r="E38" s="4" t="s">
        <v>6</v>
      </c>
      <c r="F38" s="18" t="s">
        <v>7</v>
      </c>
    </row>
    <row r="39" spans="1:6" ht="18.75" x14ac:dyDescent="0.3">
      <c r="A39" s="2" t="s">
        <v>59</v>
      </c>
      <c r="B39" s="2" t="s">
        <v>60</v>
      </c>
      <c r="C39" s="2" t="s">
        <v>10</v>
      </c>
      <c r="D39" s="5" t="s">
        <v>61</v>
      </c>
      <c r="E39" s="2" t="s">
        <v>62</v>
      </c>
      <c r="F39" s="19">
        <f>2000*12</f>
        <v>24000</v>
      </c>
    </row>
    <row r="40" spans="1:6" ht="18.75" x14ac:dyDescent="0.3">
      <c r="A40" s="2" t="s">
        <v>63</v>
      </c>
      <c r="B40" s="2" t="s">
        <v>26</v>
      </c>
      <c r="C40" s="2" t="s">
        <v>19</v>
      </c>
      <c r="D40" s="2" t="s">
        <v>61</v>
      </c>
      <c r="E40" s="2" t="s">
        <v>64</v>
      </c>
      <c r="F40" s="19">
        <v>5345</v>
      </c>
    </row>
    <row r="41" spans="1:6" ht="19.5" thickBot="1" x14ac:dyDescent="0.35">
      <c r="A41" s="2"/>
      <c r="B41" s="2"/>
      <c r="C41" s="2"/>
      <c r="D41" s="2"/>
      <c r="E41" s="2"/>
      <c r="F41" s="20">
        <f>SUM(F39:F40)</f>
        <v>29345</v>
      </c>
    </row>
    <row r="42" spans="1:6" ht="16.5" thickTop="1" x14ac:dyDescent="0.25"/>
    <row r="43" spans="1:6" ht="18.75" x14ac:dyDescent="0.3">
      <c r="A43" s="3" t="s">
        <v>65</v>
      </c>
      <c r="B43" s="1"/>
      <c r="C43" s="2"/>
      <c r="D43" s="2"/>
      <c r="E43" s="2"/>
      <c r="F43" s="17"/>
    </row>
    <row r="44" spans="1:6" ht="18.75" x14ac:dyDescent="0.3">
      <c r="A44" s="2"/>
      <c r="B44" s="2"/>
      <c r="C44" s="2"/>
      <c r="D44" s="2"/>
      <c r="E44" s="2"/>
      <c r="F44" s="17"/>
    </row>
    <row r="45" spans="1:6" ht="18.75" x14ac:dyDescent="0.3">
      <c r="A45" s="4" t="s">
        <v>2</v>
      </c>
      <c r="B45" s="4" t="s">
        <v>3</v>
      </c>
      <c r="C45" s="4" t="s">
        <v>4</v>
      </c>
      <c r="D45" s="4" t="s">
        <v>5</v>
      </c>
      <c r="E45" s="4" t="s">
        <v>6</v>
      </c>
      <c r="F45" s="18" t="s">
        <v>7</v>
      </c>
    </row>
    <row r="46" spans="1:6" ht="18.75" x14ac:dyDescent="0.3">
      <c r="A46" s="2" t="s">
        <v>66</v>
      </c>
      <c r="B46" s="2" t="s">
        <v>60</v>
      </c>
      <c r="C46" s="2" t="s">
        <v>10</v>
      </c>
      <c r="D46" s="5" t="s">
        <v>67</v>
      </c>
      <c r="E46" s="2" t="s">
        <v>68</v>
      </c>
      <c r="F46" s="19">
        <f>75+18+18+18+18</f>
        <v>147</v>
      </c>
    </row>
    <row r="47" spans="1:6" ht="18.75" x14ac:dyDescent="0.3">
      <c r="A47" s="2" t="s">
        <v>69</v>
      </c>
      <c r="B47" s="2" t="s">
        <v>70</v>
      </c>
      <c r="C47" s="2" t="s">
        <v>71</v>
      </c>
      <c r="D47" s="2" t="s">
        <v>72</v>
      </c>
      <c r="E47" s="2" t="s">
        <v>73</v>
      </c>
      <c r="F47" s="19">
        <f>2699.86+5608.63+108.92</f>
        <v>8417.41</v>
      </c>
    </row>
    <row r="48" spans="1:6" ht="18.75" x14ac:dyDescent="0.3">
      <c r="A48" s="2" t="s">
        <v>74</v>
      </c>
      <c r="B48" s="2" t="s">
        <v>75</v>
      </c>
      <c r="C48" s="2" t="s">
        <v>44</v>
      </c>
      <c r="D48" s="5" t="s">
        <v>76</v>
      </c>
      <c r="E48" s="2" t="s">
        <v>77</v>
      </c>
      <c r="F48" s="19">
        <f>17761.7+1750+1750</f>
        <v>21261.7</v>
      </c>
    </row>
    <row r="49" spans="1:6" ht="18.75" x14ac:dyDescent="0.3">
      <c r="A49" s="2" t="s">
        <v>78</v>
      </c>
      <c r="B49" s="2" t="s">
        <v>79</v>
      </c>
      <c r="C49" s="2" t="s">
        <v>80</v>
      </c>
      <c r="D49" s="2" t="s">
        <v>81</v>
      </c>
      <c r="E49" s="2" t="s">
        <v>82</v>
      </c>
      <c r="F49" s="19">
        <v>7000</v>
      </c>
    </row>
    <row r="50" spans="1:6" ht="18.75" x14ac:dyDescent="0.3">
      <c r="A50" s="2" t="s">
        <v>28</v>
      </c>
      <c r="B50" s="2" t="s">
        <v>83</v>
      </c>
      <c r="C50" s="2" t="s">
        <v>30</v>
      </c>
      <c r="D50" s="2" t="s">
        <v>84</v>
      </c>
      <c r="E50" s="2" t="s">
        <v>85</v>
      </c>
      <c r="F50" s="19">
        <f>600+200+600</f>
        <v>1400</v>
      </c>
    </row>
    <row r="51" spans="1:6" ht="18.75" x14ac:dyDescent="0.3">
      <c r="A51" s="2" t="s">
        <v>86</v>
      </c>
      <c r="B51" s="2" t="s">
        <v>33</v>
      </c>
      <c r="C51" s="2" t="s">
        <v>34</v>
      </c>
      <c r="D51" s="2" t="s">
        <v>87</v>
      </c>
      <c r="E51" s="2" t="s">
        <v>85</v>
      </c>
      <c r="F51" s="19">
        <f>600+250+600+700</f>
        <v>2150</v>
      </c>
    </row>
    <row r="52" spans="1:6" ht="18.75" x14ac:dyDescent="0.3">
      <c r="A52" s="2" t="s">
        <v>88</v>
      </c>
      <c r="B52" s="2" t="s">
        <v>89</v>
      </c>
      <c r="C52" s="2" t="s">
        <v>19</v>
      </c>
      <c r="D52" s="2" t="s">
        <v>90</v>
      </c>
      <c r="E52" s="2" t="s">
        <v>91</v>
      </c>
      <c r="F52" s="19">
        <v>294</v>
      </c>
    </row>
    <row r="53" spans="1:6" ht="18.75" x14ac:dyDescent="0.3">
      <c r="A53" s="2" t="s">
        <v>92</v>
      </c>
      <c r="B53" s="2" t="s">
        <v>93</v>
      </c>
      <c r="C53" s="2" t="s">
        <v>94</v>
      </c>
      <c r="D53" s="2" t="s">
        <v>95</v>
      </c>
      <c r="E53" s="2" t="s">
        <v>96</v>
      </c>
      <c r="F53" s="19">
        <v>250</v>
      </c>
    </row>
    <row r="54" spans="1:6" ht="18.75" x14ac:dyDescent="0.3">
      <c r="A54" s="2" t="s">
        <v>97</v>
      </c>
      <c r="B54" s="2" t="s">
        <v>98</v>
      </c>
      <c r="C54" s="2" t="s">
        <v>99</v>
      </c>
      <c r="D54" s="10">
        <v>44911</v>
      </c>
      <c r="E54" s="2" t="s">
        <v>100</v>
      </c>
      <c r="F54" s="19">
        <v>200.43</v>
      </c>
    </row>
    <row r="55" spans="1:6" ht="18.75" x14ac:dyDescent="0.3">
      <c r="A55" s="2" t="s">
        <v>101</v>
      </c>
      <c r="B55" s="2" t="s">
        <v>102</v>
      </c>
      <c r="C55" s="2" t="s">
        <v>103</v>
      </c>
      <c r="D55" s="2" t="s">
        <v>104</v>
      </c>
      <c r="E55" s="2" t="s">
        <v>105</v>
      </c>
      <c r="F55" s="19">
        <f>125+125</f>
        <v>250</v>
      </c>
    </row>
    <row r="56" spans="1:6" ht="18.75" x14ac:dyDescent="0.3">
      <c r="A56" s="2" t="s">
        <v>106</v>
      </c>
      <c r="B56" s="2" t="s">
        <v>38</v>
      </c>
      <c r="C56" s="2" t="s">
        <v>39</v>
      </c>
      <c r="D56" s="10">
        <v>44861</v>
      </c>
      <c r="E56" s="2" t="s">
        <v>107</v>
      </c>
      <c r="F56" s="19">
        <v>700</v>
      </c>
    </row>
    <row r="57" spans="1:6" ht="19.5" thickBot="1" x14ac:dyDescent="0.35">
      <c r="A57" s="2"/>
      <c r="B57" s="2"/>
      <c r="C57" s="2"/>
      <c r="D57" s="2"/>
      <c r="E57" s="2"/>
      <c r="F57" s="20">
        <f>SUM(F46:F56)</f>
        <v>42070.54</v>
      </c>
    </row>
    <row r="58" spans="1:6" ht="16.5" thickTop="1" x14ac:dyDescent="0.25"/>
    <row r="59" spans="1:6" ht="18.75" x14ac:dyDescent="0.3">
      <c r="A59" s="3" t="s">
        <v>108</v>
      </c>
      <c r="B59" s="1"/>
      <c r="C59" s="2"/>
      <c r="D59" s="2"/>
      <c r="E59" s="2"/>
      <c r="F59" s="17"/>
    </row>
    <row r="60" spans="1:6" ht="18.75" x14ac:dyDescent="0.3">
      <c r="A60" s="2"/>
      <c r="B60" s="2"/>
      <c r="C60" s="2"/>
      <c r="D60" s="2"/>
      <c r="E60" s="2"/>
      <c r="F60" s="17"/>
    </row>
    <row r="61" spans="1:6" ht="18.75" x14ac:dyDescent="0.3">
      <c r="A61" s="4" t="s">
        <v>2</v>
      </c>
      <c r="B61" s="4" t="s">
        <v>3</v>
      </c>
      <c r="C61" s="4" t="s">
        <v>4</v>
      </c>
      <c r="D61" s="4" t="s">
        <v>5</v>
      </c>
      <c r="E61" s="4" t="s">
        <v>6</v>
      </c>
      <c r="F61" s="18" t="s">
        <v>7</v>
      </c>
    </row>
    <row r="62" spans="1:6" ht="18.75" x14ac:dyDescent="0.3">
      <c r="A62" s="2" t="s">
        <v>109</v>
      </c>
      <c r="B62" s="2" t="s">
        <v>110</v>
      </c>
      <c r="C62" s="2" t="s">
        <v>14</v>
      </c>
      <c r="D62" s="11">
        <v>44658</v>
      </c>
      <c r="E62" s="2" t="s">
        <v>111</v>
      </c>
      <c r="F62" s="19">
        <v>1700</v>
      </c>
    </row>
    <row r="63" spans="1:6" ht="19.5" thickBot="1" x14ac:dyDescent="0.35">
      <c r="A63" s="2"/>
      <c r="B63" s="2"/>
      <c r="C63" s="2"/>
      <c r="D63" s="2"/>
      <c r="E63" s="2"/>
      <c r="F63" s="20">
        <f>SUM(F62:F62)</f>
        <v>1700</v>
      </c>
    </row>
    <row r="64" spans="1:6" ht="16.5" thickTop="1" x14ac:dyDescent="0.25"/>
    <row r="65" spans="1:6" ht="18.75" x14ac:dyDescent="0.3">
      <c r="A65" s="3" t="s">
        <v>112</v>
      </c>
      <c r="B65" s="1"/>
      <c r="C65" s="2"/>
      <c r="D65" s="2"/>
      <c r="E65" s="2"/>
      <c r="F65" s="17"/>
    </row>
    <row r="66" spans="1:6" ht="18.75" x14ac:dyDescent="0.3">
      <c r="A66" s="2"/>
      <c r="B66" s="2"/>
      <c r="C66" s="2"/>
      <c r="D66" s="2"/>
      <c r="E66" s="2"/>
      <c r="F66" s="17"/>
    </row>
    <row r="67" spans="1:6" ht="18.75" x14ac:dyDescent="0.3">
      <c r="A67" s="4" t="s">
        <v>2</v>
      </c>
      <c r="B67" s="4" t="s">
        <v>3</v>
      </c>
      <c r="C67" s="4" t="s">
        <v>4</v>
      </c>
      <c r="D67" s="4" t="s">
        <v>5</v>
      </c>
      <c r="E67" s="4" t="s">
        <v>6</v>
      </c>
      <c r="F67" s="18" t="s">
        <v>7</v>
      </c>
    </row>
    <row r="68" spans="1:6" ht="18.75" x14ac:dyDescent="0.3">
      <c r="A68" s="2" t="s">
        <v>113</v>
      </c>
      <c r="B68" s="2" t="s">
        <v>114</v>
      </c>
      <c r="C68" s="2" t="s">
        <v>14</v>
      </c>
      <c r="D68" s="5" t="s">
        <v>76</v>
      </c>
      <c r="E68" s="2" t="s">
        <v>115</v>
      </c>
      <c r="F68" s="19">
        <f>750+500+925.64+403.62+349.8+399.01+355.19+355.19+355.19+355.19+355.19+355.19+750+500+1227+672.7+726.52+810.1+721.13+721.13+721.13+721.13+721.13+721.13</f>
        <v>14472.309999999994</v>
      </c>
    </row>
    <row r="69" spans="1:6" ht="18.75" x14ac:dyDescent="0.3">
      <c r="A69" s="2" t="s">
        <v>116</v>
      </c>
      <c r="B69" s="2" t="s">
        <v>117</v>
      </c>
      <c r="C69" s="2" t="s">
        <v>71</v>
      </c>
      <c r="D69" s="5" t="s">
        <v>118</v>
      </c>
      <c r="E69" s="2" t="s">
        <v>119</v>
      </c>
      <c r="F69" s="19">
        <f>387.9+435</f>
        <v>822.9</v>
      </c>
    </row>
    <row r="70" spans="1:6" ht="18.75" x14ac:dyDescent="0.3">
      <c r="A70" s="2" t="s">
        <v>120</v>
      </c>
      <c r="B70" s="2" t="s">
        <v>121</v>
      </c>
      <c r="C70" s="2" t="s">
        <v>14</v>
      </c>
      <c r="D70" s="5" t="s">
        <v>122</v>
      </c>
      <c r="E70" s="2" t="s">
        <v>123</v>
      </c>
      <c r="F70" s="19">
        <f>400+500</f>
        <v>900</v>
      </c>
    </row>
    <row r="71" spans="1:6" ht="18.75" x14ac:dyDescent="0.3">
      <c r="A71" s="2" t="s">
        <v>124</v>
      </c>
      <c r="B71" s="2" t="s">
        <v>125</v>
      </c>
      <c r="C71" s="2" t="s">
        <v>34</v>
      </c>
      <c r="D71" s="11">
        <v>44595</v>
      </c>
      <c r="E71" s="2" t="s">
        <v>85</v>
      </c>
      <c r="F71" s="19">
        <v>71.28</v>
      </c>
    </row>
    <row r="72" spans="1:6" ht="18.75" x14ac:dyDescent="0.3">
      <c r="A72" s="2" t="s">
        <v>126</v>
      </c>
      <c r="B72" s="2" t="s">
        <v>127</v>
      </c>
      <c r="C72" s="2" t="s">
        <v>80</v>
      </c>
      <c r="D72" s="11" t="s">
        <v>128</v>
      </c>
      <c r="E72" s="2" t="s">
        <v>129</v>
      </c>
      <c r="F72" s="19">
        <v>1400</v>
      </c>
    </row>
    <row r="73" spans="1:6" ht="18.75" x14ac:dyDescent="0.3">
      <c r="A73" s="2" t="s">
        <v>130</v>
      </c>
      <c r="B73" s="2" t="s">
        <v>131</v>
      </c>
      <c r="C73" s="2" t="s">
        <v>132</v>
      </c>
      <c r="D73" s="10">
        <v>44881</v>
      </c>
      <c r="E73" s="2" t="s">
        <v>133</v>
      </c>
      <c r="F73" s="19">
        <v>4680</v>
      </c>
    </row>
    <row r="74" spans="1:6" ht="18.75" x14ac:dyDescent="0.3">
      <c r="A74" s="2" t="s">
        <v>134</v>
      </c>
      <c r="B74" s="2" t="s">
        <v>135</v>
      </c>
      <c r="C74" s="2" t="s">
        <v>136</v>
      </c>
      <c r="D74" s="2" t="s">
        <v>137</v>
      </c>
      <c r="E74" s="2" t="s">
        <v>138</v>
      </c>
      <c r="F74" s="19">
        <f>150+1125+1912.5</f>
        <v>3187.5</v>
      </c>
    </row>
    <row r="75" spans="1:6" ht="18.75" x14ac:dyDescent="0.3">
      <c r="A75" s="2" t="s">
        <v>139</v>
      </c>
      <c r="B75" s="2" t="s">
        <v>140</v>
      </c>
      <c r="C75" s="2" t="s">
        <v>34</v>
      </c>
      <c r="D75" s="10">
        <v>44635</v>
      </c>
      <c r="E75" s="2" t="s">
        <v>141</v>
      </c>
      <c r="F75" s="19">
        <v>1000</v>
      </c>
    </row>
    <row r="76" spans="1:6" ht="18.75" x14ac:dyDescent="0.3">
      <c r="A76" s="2" t="s">
        <v>142</v>
      </c>
      <c r="B76" s="2" t="s">
        <v>143</v>
      </c>
      <c r="C76" s="2" t="s">
        <v>10</v>
      </c>
      <c r="D76" s="10">
        <v>44627</v>
      </c>
      <c r="E76" s="2" t="s">
        <v>144</v>
      </c>
      <c r="F76" s="19">
        <v>1000</v>
      </c>
    </row>
    <row r="77" spans="1:6" ht="18.75" x14ac:dyDescent="0.3">
      <c r="A77" s="2" t="s">
        <v>145</v>
      </c>
      <c r="B77" s="2" t="s">
        <v>146</v>
      </c>
      <c r="C77" s="2" t="s">
        <v>147</v>
      </c>
      <c r="D77" s="10" t="s">
        <v>148</v>
      </c>
      <c r="E77" s="2" t="s">
        <v>149</v>
      </c>
      <c r="F77" s="19">
        <v>530</v>
      </c>
    </row>
    <row r="78" spans="1:6" ht="18.75" x14ac:dyDescent="0.3">
      <c r="A78" s="2" t="s">
        <v>150</v>
      </c>
      <c r="B78" s="2" t="s">
        <v>151</v>
      </c>
      <c r="C78" s="2" t="s">
        <v>19</v>
      </c>
      <c r="D78" s="10" t="s">
        <v>152</v>
      </c>
      <c r="E78" s="2" t="s">
        <v>153</v>
      </c>
      <c r="F78" s="19">
        <v>600</v>
      </c>
    </row>
    <row r="79" spans="1:6" ht="18.75" x14ac:dyDescent="0.3">
      <c r="A79" s="2" t="s">
        <v>154</v>
      </c>
      <c r="B79" s="2" t="s">
        <v>155</v>
      </c>
      <c r="C79" s="2" t="s">
        <v>71</v>
      </c>
      <c r="D79" s="10" t="s">
        <v>152</v>
      </c>
      <c r="E79" s="2" t="s">
        <v>153</v>
      </c>
      <c r="F79" s="19">
        <v>1200</v>
      </c>
    </row>
    <row r="80" spans="1:6" ht="18.75" x14ac:dyDescent="0.3">
      <c r="A80" s="2" t="s">
        <v>156</v>
      </c>
      <c r="B80" s="2" t="s">
        <v>157</v>
      </c>
      <c r="C80" s="2" t="s">
        <v>94</v>
      </c>
      <c r="D80" s="10" t="s">
        <v>152</v>
      </c>
      <c r="E80" s="2" t="s">
        <v>153</v>
      </c>
      <c r="F80" s="19">
        <v>1200</v>
      </c>
    </row>
    <row r="81" spans="1:6" ht="18.75" x14ac:dyDescent="0.3">
      <c r="A81" s="2" t="s">
        <v>158</v>
      </c>
      <c r="B81" s="2" t="s">
        <v>18</v>
      </c>
      <c r="C81" s="2" t="s">
        <v>19</v>
      </c>
      <c r="D81" s="10" t="s">
        <v>152</v>
      </c>
      <c r="E81" s="2" t="s">
        <v>153</v>
      </c>
      <c r="F81" s="19">
        <v>1200</v>
      </c>
    </row>
    <row r="82" spans="1:6" ht="18.75" x14ac:dyDescent="0.3">
      <c r="A82" s="2" t="s">
        <v>159</v>
      </c>
      <c r="B82" s="2" t="s">
        <v>151</v>
      </c>
      <c r="C82" s="2" t="s">
        <v>19</v>
      </c>
      <c r="D82" s="10" t="s">
        <v>152</v>
      </c>
      <c r="E82" s="2" t="s">
        <v>153</v>
      </c>
      <c r="F82" s="19">
        <v>1200</v>
      </c>
    </row>
    <row r="83" spans="1:6" ht="18.75" x14ac:dyDescent="0.3">
      <c r="A83" s="2" t="s">
        <v>160</v>
      </c>
      <c r="B83" s="2" t="s">
        <v>161</v>
      </c>
      <c r="C83" s="2" t="s">
        <v>94</v>
      </c>
      <c r="D83" s="10" t="s">
        <v>148</v>
      </c>
      <c r="E83" s="2" t="s">
        <v>149</v>
      </c>
      <c r="F83" s="19">
        <v>530</v>
      </c>
    </row>
    <row r="84" spans="1:6" ht="18.75" x14ac:dyDescent="0.3">
      <c r="A84" s="2" t="s">
        <v>162</v>
      </c>
      <c r="B84" s="2" t="s">
        <v>163</v>
      </c>
      <c r="C84" s="2" t="s">
        <v>164</v>
      </c>
      <c r="D84" s="10" t="s">
        <v>148</v>
      </c>
      <c r="E84" s="2" t="s">
        <v>149</v>
      </c>
      <c r="F84" s="19">
        <v>810</v>
      </c>
    </row>
    <row r="85" spans="1:6" ht="18.75" x14ac:dyDescent="0.3">
      <c r="A85" s="2" t="s">
        <v>165</v>
      </c>
      <c r="B85" s="2" t="s">
        <v>166</v>
      </c>
      <c r="C85" s="2" t="s">
        <v>167</v>
      </c>
      <c r="D85" s="10" t="s">
        <v>148</v>
      </c>
      <c r="E85" s="2" t="s">
        <v>149</v>
      </c>
      <c r="F85" s="19">
        <v>780</v>
      </c>
    </row>
    <row r="86" spans="1:6" ht="18.75" x14ac:dyDescent="0.3">
      <c r="A86" s="2" t="s">
        <v>168</v>
      </c>
      <c r="B86" s="2"/>
      <c r="C86" s="2"/>
      <c r="D86" s="5"/>
      <c r="E86" s="2" t="s">
        <v>169</v>
      </c>
      <c r="F86" s="19">
        <f>52.65+52.65-52.65+772.5+473.8+36.05+564.78+577.4+184.28+73.71+221.13+180.25+108.15+120.17+460.07+84.12+12.02+600.83+41.2+41.2+30.9+77.25+77.25+103+103+180.25+2149.88+393.12+233.41+73.71+380.83+319.41+98.28+35.1+168.48+234.31+96.88+17.55</f>
        <v>9376.9199999999983</v>
      </c>
    </row>
    <row r="87" spans="1:6" ht="18.75" x14ac:dyDescent="0.3">
      <c r="A87" s="2" t="s">
        <v>170</v>
      </c>
      <c r="B87" s="2" t="s">
        <v>171</v>
      </c>
      <c r="C87" s="2" t="s">
        <v>14</v>
      </c>
      <c r="D87" s="2" t="s">
        <v>172</v>
      </c>
      <c r="E87" s="2" t="s">
        <v>173</v>
      </c>
      <c r="F87" s="21">
        <v>4000</v>
      </c>
    </row>
    <row r="88" spans="1:6" ht="18.75" x14ac:dyDescent="0.3">
      <c r="A88" s="2" t="s">
        <v>174</v>
      </c>
      <c r="B88" s="2" t="s">
        <v>18</v>
      </c>
      <c r="C88" s="2" t="s">
        <v>19</v>
      </c>
      <c r="D88" s="10" t="s">
        <v>175</v>
      </c>
      <c r="E88" s="2" t="s">
        <v>176</v>
      </c>
      <c r="F88" s="21">
        <f>700+150</f>
        <v>850</v>
      </c>
    </row>
    <row r="89" spans="1:6" ht="18.75" x14ac:dyDescent="0.3">
      <c r="A89" s="2" t="s">
        <v>177</v>
      </c>
      <c r="B89" s="2" t="s">
        <v>178</v>
      </c>
      <c r="C89" s="2" t="s">
        <v>44</v>
      </c>
      <c r="D89" s="10" t="s">
        <v>179</v>
      </c>
      <c r="E89" s="2" t="s">
        <v>180</v>
      </c>
      <c r="F89" s="21">
        <v>150</v>
      </c>
    </row>
    <row r="90" spans="1:6" ht="18.75" x14ac:dyDescent="0.3">
      <c r="A90" s="2" t="s">
        <v>181</v>
      </c>
      <c r="B90" s="2" t="s">
        <v>182</v>
      </c>
      <c r="C90" s="2" t="s">
        <v>51</v>
      </c>
      <c r="D90" s="10" t="s">
        <v>179</v>
      </c>
      <c r="E90" s="2" t="s">
        <v>180</v>
      </c>
      <c r="F90" s="21">
        <v>150</v>
      </c>
    </row>
    <row r="91" spans="1:6" ht="18.75" x14ac:dyDescent="0.3">
      <c r="A91" s="2" t="s">
        <v>183</v>
      </c>
      <c r="B91" s="2" t="s">
        <v>184</v>
      </c>
      <c r="C91" s="2" t="s">
        <v>94</v>
      </c>
      <c r="D91" s="10" t="s">
        <v>179</v>
      </c>
      <c r="E91" s="2" t="s">
        <v>180</v>
      </c>
      <c r="F91" s="21">
        <v>150</v>
      </c>
    </row>
    <row r="92" spans="1:6" ht="18.75" x14ac:dyDescent="0.3">
      <c r="A92" s="2" t="s">
        <v>185</v>
      </c>
      <c r="B92" s="2" t="s">
        <v>18</v>
      </c>
      <c r="C92" s="2" t="s">
        <v>19</v>
      </c>
      <c r="D92" s="10" t="s">
        <v>186</v>
      </c>
      <c r="E92" s="2" t="s">
        <v>187</v>
      </c>
      <c r="F92" s="21">
        <v>1000</v>
      </c>
    </row>
    <row r="93" spans="1:6" ht="18.75" x14ac:dyDescent="0.3">
      <c r="A93" s="2" t="s">
        <v>188</v>
      </c>
      <c r="B93" s="2" t="s">
        <v>189</v>
      </c>
      <c r="C93" s="2" t="s">
        <v>190</v>
      </c>
      <c r="D93" s="10" t="s">
        <v>191</v>
      </c>
      <c r="E93" s="2" t="s">
        <v>180</v>
      </c>
      <c r="F93" s="21">
        <v>150</v>
      </c>
    </row>
    <row r="94" spans="1:6" ht="18.75" x14ac:dyDescent="0.3">
      <c r="A94" s="2" t="s">
        <v>192</v>
      </c>
      <c r="B94" s="2" t="s">
        <v>38</v>
      </c>
      <c r="C94" s="2" t="s">
        <v>39</v>
      </c>
      <c r="D94" s="10" t="s">
        <v>193</v>
      </c>
      <c r="E94" s="2" t="s">
        <v>180</v>
      </c>
      <c r="F94" s="21">
        <v>150</v>
      </c>
    </row>
    <row r="95" spans="1:6" ht="18.75" x14ac:dyDescent="0.3">
      <c r="A95" s="2" t="s">
        <v>194</v>
      </c>
      <c r="B95" s="2" t="s">
        <v>195</v>
      </c>
      <c r="C95" s="2" t="s">
        <v>51</v>
      </c>
      <c r="D95" s="2" t="s">
        <v>196</v>
      </c>
      <c r="E95" s="2" t="s">
        <v>180</v>
      </c>
      <c r="F95" s="21">
        <v>150</v>
      </c>
    </row>
    <row r="96" spans="1:6" ht="18.75" x14ac:dyDescent="0.3">
      <c r="A96" s="2" t="s">
        <v>197</v>
      </c>
      <c r="B96" s="2" t="s">
        <v>198</v>
      </c>
      <c r="C96" s="2" t="s">
        <v>199</v>
      </c>
      <c r="D96" s="2" t="s">
        <v>193</v>
      </c>
      <c r="E96" s="2" t="s">
        <v>180</v>
      </c>
      <c r="F96" s="21">
        <v>150</v>
      </c>
    </row>
    <row r="97" spans="1:6" ht="18.75" x14ac:dyDescent="0.3">
      <c r="A97" s="2" t="s">
        <v>200</v>
      </c>
      <c r="B97" s="2" t="s">
        <v>201</v>
      </c>
      <c r="C97" s="2" t="s">
        <v>80</v>
      </c>
      <c r="D97" s="2" t="s">
        <v>202</v>
      </c>
      <c r="E97" s="2" t="s">
        <v>180</v>
      </c>
      <c r="F97" s="21">
        <v>150</v>
      </c>
    </row>
    <row r="98" spans="1:6" ht="18.75" x14ac:dyDescent="0.3">
      <c r="A98" s="2" t="s">
        <v>203</v>
      </c>
      <c r="B98" s="2" t="s">
        <v>204</v>
      </c>
      <c r="C98" s="2" t="s">
        <v>205</v>
      </c>
      <c r="D98" s="2" t="s">
        <v>206</v>
      </c>
      <c r="E98" s="2" t="s">
        <v>180</v>
      </c>
      <c r="F98" s="21">
        <v>150</v>
      </c>
    </row>
    <row r="99" spans="1:6" ht="18.75" x14ac:dyDescent="0.3">
      <c r="A99" s="2" t="s">
        <v>207</v>
      </c>
      <c r="B99" s="2" t="s">
        <v>208</v>
      </c>
      <c r="C99" s="2" t="s">
        <v>209</v>
      </c>
      <c r="D99" s="2" t="s">
        <v>210</v>
      </c>
      <c r="E99" s="2" t="s">
        <v>180</v>
      </c>
      <c r="F99" s="21">
        <v>150</v>
      </c>
    </row>
    <row r="100" spans="1:6" ht="18.75" x14ac:dyDescent="0.3">
      <c r="A100" s="2" t="s">
        <v>211</v>
      </c>
      <c r="B100" s="2" t="s">
        <v>212</v>
      </c>
      <c r="C100" s="2" t="s">
        <v>80</v>
      </c>
      <c r="D100" s="10">
        <v>44881</v>
      </c>
      <c r="E100" s="2" t="s">
        <v>213</v>
      </c>
      <c r="F100" s="21">
        <v>500</v>
      </c>
    </row>
    <row r="101" spans="1:6" ht="18.75" x14ac:dyDescent="0.3">
      <c r="A101" s="2" t="s">
        <v>214</v>
      </c>
      <c r="B101" s="2" t="s">
        <v>33</v>
      </c>
      <c r="C101" s="2" t="s">
        <v>34</v>
      </c>
      <c r="D101" s="10">
        <v>44881</v>
      </c>
      <c r="E101" s="2" t="s">
        <v>213</v>
      </c>
      <c r="F101" s="21">
        <v>500</v>
      </c>
    </row>
    <row r="102" spans="1:6" ht="18.75" x14ac:dyDescent="0.3">
      <c r="A102" s="2" t="s">
        <v>215</v>
      </c>
      <c r="B102" s="2" t="s">
        <v>216</v>
      </c>
      <c r="C102" s="2" t="s">
        <v>190</v>
      </c>
      <c r="D102" s="10" t="s">
        <v>217</v>
      </c>
      <c r="E102" s="2" t="s">
        <v>213</v>
      </c>
      <c r="F102" s="21">
        <v>1500</v>
      </c>
    </row>
    <row r="103" spans="1:6" ht="18.75" x14ac:dyDescent="0.3">
      <c r="A103" s="2" t="s">
        <v>218</v>
      </c>
      <c r="B103" s="2" t="s">
        <v>127</v>
      </c>
      <c r="C103" s="2" t="s">
        <v>80</v>
      </c>
      <c r="D103" s="10" t="s">
        <v>219</v>
      </c>
      <c r="E103" s="2" t="s">
        <v>180</v>
      </c>
      <c r="F103" s="21">
        <v>300</v>
      </c>
    </row>
    <row r="104" spans="1:6" ht="18.75" x14ac:dyDescent="0.3">
      <c r="A104" s="2" t="s">
        <v>220</v>
      </c>
      <c r="B104" s="2" t="s">
        <v>201</v>
      </c>
      <c r="C104" s="2" t="s">
        <v>80</v>
      </c>
      <c r="D104" s="10">
        <v>44881</v>
      </c>
      <c r="E104" s="2" t="s">
        <v>221</v>
      </c>
      <c r="F104" s="21">
        <v>390</v>
      </c>
    </row>
    <row r="105" spans="1:6" ht="18.75" x14ac:dyDescent="0.3">
      <c r="A105" s="2" t="s">
        <v>222</v>
      </c>
      <c r="B105" s="2" t="s">
        <v>223</v>
      </c>
      <c r="C105" s="2" t="s">
        <v>224</v>
      </c>
      <c r="D105" s="10" t="s">
        <v>225</v>
      </c>
      <c r="E105" s="2" t="s">
        <v>180</v>
      </c>
      <c r="F105" s="21">
        <v>150</v>
      </c>
    </row>
    <row r="106" spans="1:6" ht="19.5" thickBot="1" x14ac:dyDescent="0.35">
      <c r="A106" s="2"/>
      <c r="B106" s="2"/>
      <c r="C106" s="2"/>
      <c r="D106" s="2"/>
      <c r="E106" s="2"/>
      <c r="F106" s="20">
        <f>SUM(F68:F105)</f>
        <v>55650.909999999989</v>
      </c>
    </row>
    <row r="107" spans="1:6" ht="16.5" thickTop="1" x14ac:dyDescent="0.25"/>
    <row r="108" spans="1:6" ht="18.75" x14ac:dyDescent="0.3">
      <c r="A108" s="3" t="s">
        <v>226</v>
      </c>
      <c r="B108" s="1"/>
      <c r="C108" s="2"/>
      <c r="D108" s="2"/>
      <c r="E108" s="2"/>
      <c r="F108" s="22"/>
    </row>
    <row r="109" spans="1:6" ht="18.75" x14ac:dyDescent="0.3">
      <c r="A109" s="2"/>
      <c r="B109" s="2"/>
      <c r="C109" s="2"/>
      <c r="D109" s="2"/>
      <c r="E109" s="2"/>
      <c r="F109" s="22"/>
    </row>
    <row r="110" spans="1:6" ht="18.75" x14ac:dyDescent="0.3">
      <c r="A110" s="4" t="s">
        <v>2</v>
      </c>
      <c r="B110" s="4" t="s">
        <v>3</v>
      </c>
      <c r="C110" s="4" t="s">
        <v>4</v>
      </c>
      <c r="D110" s="4" t="s">
        <v>5</v>
      </c>
      <c r="E110" s="4" t="s">
        <v>6</v>
      </c>
      <c r="F110" s="23" t="s">
        <v>7</v>
      </c>
    </row>
    <row r="111" spans="1:6" ht="18.75" x14ac:dyDescent="0.3">
      <c r="A111" s="2" t="str">
        <f>"BASE SOLUTIONS LLC"</f>
        <v>BASE SOLUTIONS LLC</v>
      </c>
      <c r="B111" s="2" t="str">
        <f>"TYSONS CORNER"</f>
        <v>TYSONS CORNER</v>
      </c>
      <c r="C111" s="2" t="str">
        <f>"VA"</f>
        <v>VA</v>
      </c>
      <c r="D111" s="12" t="s">
        <v>227</v>
      </c>
      <c r="E111" s="2" t="s">
        <v>228</v>
      </c>
      <c r="F111" s="22">
        <v>45950</v>
      </c>
    </row>
    <row r="112" spans="1:6" ht="18.75" x14ac:dyDescent="0.3">
      <c r="A112" s="2" t="str">
        <f>"ISABELLE BERGER"</f>
        <v>ISABELLE BERGER</v>
      </c>
      <c r="B112" s="2" t="str">
        <f>"VAIL"</f>
        <v>VAIL</v>
      </c>
      <c r="C112" s="2" t="str">
        <f>"AZ"</f>
        <v>AZ</v>
      </c>
      <c r="D112" s="5">
        <v>44621</v>
      </c>
      <c r="E112" s="2" t="s">
        <v>229</v>
      </c>
      <c r="F112" s="22">
        <v>425</v>
      </c>
    </row>
    <row r="113" spans="1:6" ht="18.75" x14ac:dyDescent="0.3">
      <c r="A113" s="2" t="str">
        <f>"DINI SPHERIS INC"</f>
        <v>DINI SPHERIS INC</v>
      </c>
      <c r="B113" s="2" t="str">
        <f>"HOUSTON"</f>
        <v>HOUSTON</v>
      </c>
      <c r="C113" s="2" t="str">
        <f>"TX"</f>
        <v>TX</v>
      </c>
      <c r="D113" s="5">
        <v>44593</v>
      </c>
      <c r="E113" s="2" t="s">
        <v>230</v>
      </c>
      <c r="F113" s="22">
        <v>27379.14</v>
      </c>
    </row>
    <row r="114" spans="1:6" ht="18.75" x14ac:dyDescent="0.3">
      <c r="A114" s="2" t="str">
        <f>"BARBARA DUNLAP-BERG"</f>
        <v>BARBARA DUNLAP-BERG</v>
      </c>
      <c r="B114" s="2" t="str">
        <f>"CARBONDALE"</f>
        <v>CARBONDALE</v>
      </c>
      <c r="C114" s="2" t="str">
        <f>"IL"</f>
        <v>IL</v>
      </c>
      <c r="D114" s="5">
        <v>44743</v>
      </c>
      <c r="E114" s="2" t="s">
        <v>231</v>
      </c>
      <c r="F114" s="22">
        <v>210</v>
      </c>
    </row>
    <row r="115" spans="1:6" ht="18.75" x14ac:dyDescent="0.3">
      <c r="A115" s="2" t="str">
        <f>"FOCUS FUNDRAISIING, LLC"</f>
        <v>FOCUS FUNDRAISIING, LLC</v>
      </c>
      <c r="B115" s="2" t="str">
        <f>"BETHESDA"</f>
        <v>BETHESDA</v>
      </c>
      <c r="C115" s="2" t="str">
        <f>"MD"</f>
        <v>MD</v>
      </c>
      <c r="D115" s="12" t="s">
        <v>227</v>
      </c>
      <c r="E115" s="2" t="s">
        <v>232</v>
      </c>
      <c r="F115" s="22">
        <v>29760</v>
      </c>
    </row>
    <row r="116" spans="1:6" ht="18.75" x14ac:dyDescent="0.3">
      <c r="A116" s="2" t="s">
        <v>233</v>
      </c>
      <c r="B116" s="2" t="s">
        <v>18</v>
      </c>
      <c r="C116" s="2" t="s">
        <v>19</v>
      </c>
      <c r="D116" s="12" t="s">
        <v>227</v>
      </c>
      <c r="E116" s="2" t="s">
        <v>234</v>
      </c>
      <c r="F116" s="22">
        <v>71166.63</v>
      </c>
    </row>
    <row r="117" spans="1:6" ht="18.75" x14ac:dyDescent="0.3">
      <c r="A117" s="2" t="str">
        <f>"MARK W. HARRISON"</f>
        <v>MARK W. HARRISON</v>
      </c>
      <c r="B117" s="2" t="str">
        <f>"MITCHELLVILLE"</f>
        <v>MITCHELLVILLE</v>
      </c>
      <c r="C117" s="2" t="str">
        <f>"MD"</f>
        <v>MD</v>
      </c>
      <c r="D117" s="12" t="s">
        <v>235</v>
      </c>
      <c r="E117" s="2" t="s">
        <v>236</v>
      </c>
      <c r="F117" s="22">
        <v>12600</v>
      </c>
    </row>
    <row r="118" spans="1:6" ht="18.75" x14ac:dyDescent="0.3">
      <c r="A118" s="2" t="str">
        <f>"JIM HALLING PHOTOGRAPHY"</f>
        <v>JIM HALLING PHOTOGRAPHY</v>
      </c>
      <c r="B118" s="2" t="s">
        <v>237</v>
      </c>
      <c r="C118" s="2" t="s">
        <v>14</v>
      </c>
      <c r="D118" s="12" t="s">
        <v>238</v>
      </c>
      <c r="E118" s="2" t="s">
        <v>239</v>
      </c>
      <c r="F118" s="22">
        <v>2465</v>
      </c>
    </row>
    <row r="119" spans="1:6" ht="18.75" x14ac:dyDescent="0.3">
      <c r="A119" s="2" t="str">
        <f>"KTD CREATIVE"</f>
        <v>KTD CREATIVE</v>
      </c>
      <c r="B119" s="2" t="s">
        <v>240</v>
      </c>
      <c r="C119" s="2" t="s">
        <v>224</v>
      </c>
      <c r="D119" s="12" t="s">
        <v>241</v>
      </c>
      <c r="E119" s="2" t="s">
        <v>242</v>
      </c>
      <c r="F119" s="22">
        <v>38526.519999999997</v>
      </c>
    </row>
    <row r="120" spans="1:6" ht="18.75" x14ac:dyDescent="0.3">
      <c r="A120" s="2" t="str">
        <f>"LAWRENCEW"</f>
        <v>LAWRENCEW</v>
      </c>
      <c r="B120" s="2" t="str">
        <f>"CHAPEL HILL"</f>
        <v>CHAPEL HILL</v>
      </c>
      <c r="C120" s="2" t="s">
        <v>243</v>
      </c>
      <c r="D120" s="12" t="s">
        <v>241</v>
      </c>
      <c r="E120" s="2" t="s">
        <v>232</v>
      </c>
      <c r="F120" s="22">
        <v>13200</v>
      </c>
    </row>
    <row r="121" spans="1:6" ht="18.75" x14ac:dyDescent="0.3">
      <c r="A121" s="2" t="str">
        <f>"GREGORY GALEN MCCOLLUM"</f>
        <v>GREGORY GALEN MCCOLLUM</v>
      </c>
      <c r="B121" s="2" t="s">
        <v>244</v>
      </c>
      <c r="C121" s="2" t="s">
        <v>10</v>
      </c>
      <c r="D121" s="12" t="s">
        <v>245</v>
      </c>
      <c r="E121" s="2" t="s">
        <v>246</v>
      </c>
      <c r="F121" s="22">
        <v>2960</v>
      </c>
    </row>
    <row r="122" spans="1:6" ht="18.75" x14ac:dyDescent="0.3">
      <c r="A122" s="2" t="s">
        <v>247</v>
      </c>
      <c r="B122" s="2" t="s">
        <v>248</v>
      </c>
      <c r="C122" s="2" t="s">
        <v>132</v>
      </c>
      <c r="D122" s="12" t="s">
        <v>249</v>
      </c>
      <c r="E122" s="2" t="s">
        <v>250</v>
      </c>
      <c r="F122" s="22">
        <v>14700</v>
      </c>
    </row>
    <row r="123" spans="1:6" ht="18.75" x14ac:dyDescent="0.3">
      <c r="A123" s="2" t="s">
        <v>251</v>
      </c>
      <c r="B123" s="2" t="s">
        <v>240</v>
      </c>
      <c r="C123" s="2" t="s">
        <v>224</v>
      </c>
      <c r="D123" s="5">
        <v>44682</v>
      </c>
      <c r="E123" s="2" t="s">
        <v>252</v>
      </c>
      <c r="F123" s="22">
        <v>4000</v>
      </c>
    </row>
    <row r="124" spans="1:6" ht="18.75" x14ac:dyDescent="0.3">
      <c r="A124" s="2" t="s">
        <v>253</v>
      </c>
      <c r="B124" s="2" t="s">
        <v>254</v>
      </c>
      <c r="C124" s="2" t="s">
        <v>132</v>
      </c>
      <c r="D124" s="12" t="s">
        <v>227</v>
      </c>
      <c r="E124" s="2" t="s">
        <v>255</v>
      </c>
      <c r="F124" s="22">
        <v>51707.3</v>
      </c>
    </row>
    <row r="125" spans="1:6" ht="18.75" x14ac:dyDescent="0.3">
      <c r="A125" s="2" t="s">
        <v>256</v>
      </c>
      <c r="B125" s="2" t="s">
        <v>257</v>
      </c>
      <c r="C125" s="2" t="s">
        <v>14</v>
      </c>
      <c r="D125" s="12" t="s">
        <v>227</v>
      </c>
      <c r="E125" s="2" t="s">
        <v>258</v>
      </c>
      <c r="F125" s="22">
        <v>23516.89</v>
      </c>
    </row>
    <row r="126" spans="1:6" ht="18.75" x14ac:dyDescent="0.3">
      <c r="A126" s="2" t="s">
        <v>259</v>
      </c>
      <c r="B126" s="2" t="s">
        <v>260</v>
      </c>
      <c r="C126" s="2" t="s">
        <v>14</v>
      </c>
      <c r="D126" s="12" t="s">
        <v>261</v>
      </c>
      <c r="E126" s="2" t="s">
        <v>262</v>
      </c>
      <c r="F126" s="22">
        <v>416.25</v>
      </c>
    </row>
    <row r="127" spans="1:6" ht="18.75" x14ac:dyDescent="0.3">
      <c r="A127" s="2" t="s">
        <v>263</v>
      </c>
      <c r="B127" s="2" t="s">
        <v>264</v>
      </c>
      <c r="C127" s="2" t="s">
        <v>80</v>
      </c>
      <c r="D127" s="5">
        <v>44743</v>
      </c>
      <c r="E127" s="2" t="s">
        <v>255</v>
      </c>
      <c r="F127" s="22">
        <v>198.53</v>
      </c>
    </row>
    <row r="128" spans="1:6" ht="18.75" x14ac:dyDescent="0.3">
      <c r="A128" s="2" t="str">
        <f>"ADRIENNE GABRIELLE SPARKS"</f>
        <v>ADRIENNE GABRIELLE SPARKS</v>
      </c>
      <c r="B128" s="2" t="str">
        <f>"PINEY FLATS"</f>
        <v>PINEY FLATS</v>
      </c>
      <c r="C128" s="2" t="s">
        <v>19</v>
      </c>
      <c r="D128" s="12" t="s">
        <v>265</v>
      </c>
      <c r="E128" s="2" t="s">
        <v>266</v>
      </c>
      <c r="F128" s="22">
        <v>460</v>
      </c>
    </row>
    <row r="129" spans="1:6" ht="18.75" x14ac:dyDescent="0.3">
      <c r="A129" s="2" t="s">
        <v>267</v>
      </c>
      <c r="B129" s="2" t="s">
        <v>240</v>
      </c>
      <c r="C129" s="2" t="s">
        <v>224</v>
      </c>
      <c r="D129" s="12" t="s">
        <v>249</v>
      </c>
      <c r="E129" s="2" t="s">
        <v>268</v>
      </c>
      <c r="F129" s="22">
        <v>11462.5</v>
      </c>
    </row>
    <row r="130" spans="1:6" ht="19.5" thickBot="1" x14ac:dyDescent="0.35">
      <c r="A130" s="2"/>
      <c r="B130" s="2"/>
      <c r="C130" s="2"/>
      <c r="D130" s="2"/>
      <c r="E130" s="7"/>
      <c r="F130" s="24">
        <f>SUM(F111:F129)</f>
        <v>351103.76000000007</v>
      </c>
    </row>
    <row r="131" spans="1:6" ht="16.5" thickTop="1" x14ac:dyDescent="0.25"/>
    <row r="132" spans="1:6" ht="18.75" x14ac:dyDescent="0.3">
      <c r="A132" s="3" t="s">
        <v>269</v>
      </c>
      <c r="B132" s="1"/>
      <c r="C132" s="2"/>
      <c r="D132" s="2"/>
      <c r="E132" s="2"/>
      <c r="F132" s="22"/>
    </row>
    <row r="133" spans="1:6" ht="18.75" x14ac:dyDescent="0.3">
      <c r="A133" s="2"/>
      <c r="B133" s="2"/>
      <c r="C133" s="2"/>
      <c r="D133" s="2"/>
      <c r="E133" s="2"/>
      <c r="F133" s="22"/>
    </row>
    <row r="134" spans="1:6" ht="18.75" x14ac:dyDescent="0.3">
      <c r="A134" s="4" t="s">
        <v>2</v>
      </c>
      <c r="B134" s="4" t="s">
        <v>3</v>
      </c>
      <c r="C134" s="4" t="s">
        <v>4</v>
      </c>
      <c r="D134" s="4" t="s">
        <v>5</v>
      </c>
      <c r="E134" s="4" t="s">
        <v>6</v>
      </c>
      <c r="F134" s="23" t="s">
        <v>7</v>
      </c>
    </row>
    <row r="135" spans="1:6" x14ac:dyDescent="0.25">
      <c r="A135" t="s">
        <v>270</v>
      </c>
      <c r="B135" t="s">
        <v>271</v>
      </c>
      <c r="C135" t="s">
        <v>39</v>
      </c>
      <c r="D135" t="s">
        <v>272</v>
      </c>
      <c r="E135" t="s">
        <v>273</v>
      </c>
      <c r="F135" s="15">
        <v>20525</v>
      </c>
    </row>
    <row r="136" spans="1:6" x14ac:dyDescent="0.25">
      <c r="A136" t="s">
        <v>274</v>
      </c>
      <c r="B136" t="s">
        <v>275</v>
      </c>
      <c r="C136" t="s">
        <v>276</v>
      </c>
      <c r="D136" t="s">
        <v>272</v>
      </c>
      <c r="E136" t="s">
        <v>277</v>
      </c>
      <c r="F136" s="15">
        <v>788.75</v>
      </c>
    </row>
    <row r="137" spans="1:6" x14ac:dyDescent="0.25">
      <c r="A137" t="s">
        <v>278</v>
      </c>
      <c r="B137" t="s">
        <v>279</v>
      </c>
      <c r="C137" t="s">
        <v>19</v>
      </c>
      <c r="D137">
        <v>2022</v>
      </c>
      <c r="E137" t="s">
        <v>280</v>
      </c>
      <c r="F137" s="15">
        <v>35000</v>
      </c>
    </row>
    <row r="138" spans="1:6" x14ac:dyDescent="0.25">
      <c r="A138" t="s">
        <v>281</v>
      </c>
      <c r="B138" t="s">
        <v>282</v>
      </c>
      <c r="D138">
        <v>2022</v>
      </c>
      <c r="E138" t="s">
        <v>283</v>
      </c>
      <c r="F138" s="15">
        <v>49595.02</v>
      </c>
    </row>
    <row r="139" spans="1:6" x14ac:dyDescent="0.25">
      <c r="A139" t="s">
        <v>284</v>
      </c>
      <c r="B139" t="s">
        <v>285</v>
      </c>
      <c r="C139" t="s">
        <v>132</v>
      </c>
      <c r="D139" t="s">
        <v>272</v>
      </c>
      <c r="E139" t="s">
        <v>286</v>
      </c>
      <c r="F139" s="15">
        <v>9800</v>
      </c>
    </row>
    <row r="140" spans="1:6" x14ac:dyDescent="0.25">
      <c r="A140" t="s">
        <v>287</v>
      </c>
      <c r="B140" t="s">
        <v>288</v>
      </c>
      <c r="C140" t="s">
        <v>289</v>
      </c>
      <c r="D140" t="s">
        <v>290</v>
      </c>
      <c r="E140" t="s">
        <v>280</v>
      </c>
      <c r="F140" s="15">
        <v>47125</v>
      </c>
    </row>
    <row r="141" spans="1:6" x14ac:dyDescent="0.25">
      <c r="A141" t="s">
        <v>291</v>
      </c>
      <c r="B141" t="s">
        <v>292</v>
      </c>
      <c r="C141" t="s">
        <v>71</v>
      </c>
      <c r="D141" t="s">
        <v>272</v>
      </c>
      <c r="E141" t="s">
        <v>293</v>
      </c>
      <c r="F141" s="15">
        <v>53750</v>
      </c>
    </row>
    <row r="142" spans="1:6" x14ac:dyDescent="0.25">
      <c r="A142" t="s">
        <v>294</v>
      </c>
      <c r="B142" t="s">
        <v>295</v>
      </c>
      <c r="C142" t="s">
        <v>243</v>
      </c>
      <c r="D142" t="s">
        <v>272</v>
      </c>
      <c r="E142" t="s">
        <v>293</v>
      </c>
      <c r="F142" s="15">
        <v>4400</v>
      </c>
    </row>
    <row r="143" spans="1:6" x14ac:dyDescent="0.25">
      <c r="A143" t="s">
        <v>296</v>
      </c>
      <c r="B143" t="s">
        <v>297</v>
      </c>
      <c r="C143" t="s">
        <v>298</v>
      </c>
      <c r="D143" t="s">
        <v>272</v>
      </c>
      <c r="E143" t="s">
        <v>293</v>
      </c>
      <c r="F143" s="15">
        <v>9600</v>
      </c>
    </row>
    <row r="144" spans="1:6" x14ac:dyDescent="0.25">
      <c r="A144" t="s">
        <v>299</v>
      </c>
      <c r="B144" t="s">
        <v>18</v>
      </c>
      <c r="C144" t="s">
        <v>19</v>
      </c>
      <c r="D144" t="s">
        <v>300</v>
      </c>
      <c r="E144" t="s">
        <v>277</v>
      </c>
      <c r="F144" s="15">
        <v>75</v>
      </c>
    </row>
    <row r="145" spans="1:6" x14ac:dyDescent="0.25">
      <c r="A145" t="s">
        <v>301</v>
      </c>
      <c r="B145" t="s">
        <v>302</v>
      </c>
      <c r="D145">
        <v>2022</v>
      </c>
      <c r="E145" t="s">
        <v>303</v>
      </c>
      <c r="F145" s="15">
        <v>90910.98</v>
      </c>
    </row>
    <row r="146" spans="1:6" x14ac:dyDescent="0.25">
      <c r="A146" t="s">
        <v>304</v>
      </c>
      <c r="B146" t="s">
        <v>305</v>
      </c>
      <c r="C146" t="s">
        <v>19</v>
      </c>
      <c r="D146" t="s">
        <v>306</v>
      </c>
      <c r="E146" t="s">
        <v>293</v>
      </c>
      <c r="F146" s="15">
        <v>3000</v>
      </c>
    </row>
    <row r="147" spans="1:6" x14ac:dyDescent="0.25">
      <c r="A147" t="s">
        <v>307</v>
      </c>
      <c r="B147" t="s">
        <v>43</v>
      </c>
      <c r="C147" t="s">
        <v>44</v>
      </c>
      <c r="D147" t="s">
        <v>308</v>
      </c>
      <c r="E147" t="s">
        <v>309</v>
      </c>
      <c r="F147" s="15">
        <v>1300</v>
      </c>
    </row>
    <row r="148" spans="1:6" x14ac:dyDescent="0.25">
      <c r="A148" t="s">
        <v>310</v>
      </c>
      <c r="B148" t="s">
        <v>311</v>
      </c>
      <c r="C148" t="s">
        <v>103</v>
      </c>
      <c r="D148" t="s">
        <v>272</v>
      </c>
      <c r="E148" t="s">
        <v>312</v>
      </c>
      <c r="F148" s="15">
        <v>2400</v>
      </c>
    </row>
    <row r="149" spans="1:6" x14ac:dyDescent="0.25">
      <c r="A149" t="s">
        <v>313</v>
      </c>
      <c r="B149" t="s">
        <v>314</v>
      </c>
      <c r="C149" t="s">
        <v>243</v>
      </c>
      <c r="D149" t="s">
        <v>272</v>
      </c>
      <c r="E149" t="s">
        <v>286</v>
      </c>
      <c r="F149" s="15">
        <v>2300</v>
      </c>
    </row>
    <row r="150" spans="1:6" x14ac:dyDescent="0.25">
      <c r="A150" t="s">
        <v>315</v>
      </c>
      <c r="B150" t="s">
        <v>18</v>
      </c>
      <c r="C150" t="s">
        <v>19</v>
      </c>
      <c r="D150" t="s">
        <v>272</v>
      </c>
      <c r="E150" t="s">
        <v>316</v>
      </c>
      <c r="F150" s="15">
        <v>774332.3</v>
      </c>
    </row>
    <row r="151" spans="1:6" x14ac:dyDescent="0.25">
      <c r="A151" t="s">
        <v>317</v>
      </c>
      <c r="B151" t="s">
        <v>18</v>
      </c>
      <c r="C151" t="s">
        <v>19</v>
      </c>
      <c r="D151" t="s">
        <v>272</v>
      </c>
      <c r="E151" t="s">
        <v>318</v>
      </c>
      <c r="F151" s="15">
        <v>25072</v>
      </c>
    </row>
    <row r="152" spans="1:6" x14ac:dyDescent="0.25">
      <c r="A152" t="s">
        <v>28</v>
      </c>
      <c r="B152" t="s">
        <v>29</v>
      </c>
      <c r="C152" t="s">
        <v>30</v>
      </c>
      <c r="D152">
        <v>2022</v>
      </c>
      <c r="E152" t="s">
        <v>319</v>
      </c>
      <c r="F152" s="15">
        <v>3275</v>
      </c>
    </row>
    <row r="153" spans="1:6" x14ac:dyDescent="0.25">
      <c r="A153" t="s">
        <v>320</v>
      </c>
      <c r="B153" t="s">
        <v>18</v>
      </c>
      <c r="C153" t="s">
        <v>19</v>
      </c>
      <c r="D153" t="s">
        <v>272</v>
      </c>
      <c r="E153" t="s">
        <v>321</v>
      </c>
      <c r="F153" s="15">
        <v>210000</v>
      </c>
    </row>
    <row r="154" spans="1:6" x14ac:dyDescent="0.25">
      <c r="A154" t="s">
        <v>322</v>
      </c>
      <c r="B154" t="s">
        <v>323</v>
      </c>
      <c r="C154" t="s">
        <v>19</v>
      </c>
      <c r="D154" t="s">
        <v>272</v>
      </c>
      <c r="E154" t="s">
        <v>277</v>
      </c>
      <c r="F154" s="15">
        <v>5000</v>
      </c>
    </row>
    <row r="155" spans="1:6" x14ac:dyDescent="0.25">
      <c r="A155" t="s">
        <v>324</v>
      </c>
      <c r="B155" t="s">
        <v>325</v>
      </c>
      <c r="C155" t="s">
        <v>326</v>
      </c>
      <c r="D155" t="s">
        <v>272</v>
      </c>
      <c r="E155" t="s">
        <v>293</v>
      </c>
      <c r="F155" s="15">
        <v>9600</v>
      </c>
    </row>
    <row r="156" spans="1:6" x14ac:dyDescent="0.25">
      <c r="A156" t="s">
        <v>327</v>
      </c>
      <c r="B156" t="s">
        <v>328</v>
      </c>
      <c r="C156" t="s">
        <v>19</v>
      </c>
      <c r="D156">
        <v>2022</v>
      </c>
      <c r="E156" t="s">
        <v>329</v>
      </c>
      <c r="F156" s="15">
        <v>37825</v>
      </c>
    </row>
    <row r="157" spans="1:6" x14ac:dyDescent="0.25">
      <c r="A157" t="s">
        <v>330</v>
      </c>
      <c r="B157" t="s">
        <v>50</v>
      </c>
      <c r="C157" t="s">
        <v>51</v>
      </c>
      <c r="D157" t="s">
        <v>272</v>
      </c>
      <c r="E157" t="s">
        <v>331</v>
      </c>
      <c r="F157" s="15">
        <v>3200</v>
      </c>
    </row>
    <row r="158" spans="1:6" x14ac:dyDescent="0.25">
      <c r="A158" t="s">
        <v>332</v>
      </c>
      <c r="B158" t="s">
        <v>333</v>
      </c>
      <c r="C158" t="s">
        <v>19</v>
      </c>
      <c r="D158" t="s">
        <v>334</v>
      </c>
      <c r="E158" t="s">
        <v>335</v>
      </c>
      <c r="F158" s="15">
        <v>36000</v>
      </c>
    </row>
    <row r="159" spans="1:6" x14ac:dyDescent="0.25">
      <c r="A159" t="s">
        <v>336</v>
      </c>
      <c r="B159" t="s">
        <v>38</v>
      </c>
      <c r="C159" t="s">
        <v>39</v>
      </c>
      <c r="D159" t="s">
        <v>272</v>
      </c>
      <c r="E159" t="s">
        <v>337</v>
      </c>
      <c r="F159" s="15">
        <v>1600</v>
      </c>
    </row>
    <row r="160" spans="1:6" x14ac:dyDescent="0.25">
      <c r="A160" t="s">
        <v>338</v>
      </c>
      <c r="B160" t="s">
        <v>339</v>
      </c>
      <c r="C160" t="s">
        <v>103</v>
      </c>
      <c r="D160" t="s">
        <v>272</v>
      </c>
      <c r="E160" t="s">
        <v>277</v>
      </c>
      <c r="F160" s="15">
        <v>1633</v>
      </c>
    </row>
    <row r="161" spans="1:6" x14ac:dyDescent="0.25">
      <c r="A161" t="s">
        <v>340</v>
      </c>
      <c r="B161" t="s">
        <v>341</v>
      </c>
      <c r="C161" t="s">
        <v>342</v>
      </c>
      <c r="D161">
        <v>2022</v>
      </c>
      <c r="E161" t="s">
        <v>343</v>
      </c>
      <c r="F161" s="15">
        <v>8850</v>
      </c>
    </row>
    <row r="162" spans="1:6" x14ac:dyDescent="0.25">
      <c r="A162" t="s">
        <v>344</v>
      </c>
      <c r="B162" t="s">
        <v>345</v>
      </c>
      <c r="C162" t="s">
        <v>71</v>
      </c>
      <c r="D162" t="s">
        <v>306</v>
      </c>
      <c r="E162" t="s">
        <v>293</v>
      </c>
      <c r="F162" s="15">
        <v>3750</v>
      </c>
    </row>
    <row r="163" spans="1:6" x14ac:dyDescent="0.25">
      <c r="A163" t="s">
        <v>346</v>
      </c>
      <c r="B163" t="s">
        <v>18</v>
      </c>
      <c r="C163" t="s">
        <v>19</v>
      </c>
      <c r="D163" t="s">
        <v>347</v>
      </c>
      <c r="E163" t="s">
        <v>348</v>
      </c>
      <c r="F163" s="15">
        <v>3315</v>
      </c>
    </row>
    <row r="164" spans="1:6" x14ac:dyDescent="0.25">
      <c r="A164" t="s">
        <v>349</v>
      </c>
      <c r="B164" t="s">
        <v>18</v>
      </c>
      <c r="C164" t="s">
        <v>19</v>
      </c>
      <c r="D164" t="s">
        <v>350</v>
      </c>
      <c r="E164" t="s">
        <v>351</v>
      </c>
      <c r="F164" s="15">
        <v>386</v>
      </c>
    </row>
    <row r="165" spans="1:6" x14ac:dyDescent="0.25">
      <c r="A165" t="s">
        <v>352</v>
      </c>
      <c r="B165" t="s">
        <v>353</v>
      </c>
      <c r="C165" t="s">
        <v>94</v>
      </c>
      <c r="D165" t="s">
        <v>272</v>
      </c>
      <c r="E165" t="s">
        <v>354</v>
      </c>
      <c r="F165" s="15">
        <v>69590.5</v>
      </c>
    </row>
    <row r="166" spans="1:6" x14ac:dyDescent="0.25">
      <c r="A166" t="s">
        <v>355</v>
      </c>
      <c r="B166" t="s">
        <v>356</v>
      </c>
      <c r="C166" t="s">
        <v>19</v>
      </c>
      <c r="D166" t="s">
        <v>272</v>
      </c>
      <c r="E166" t="s">
        <v>286</v>
      </c>
      <c r="F166" s="15">
        <v>10000</v>
      </c>
    </row>
    <row r="167" spans="1:6" x14ac:dyDescent="0.25">
      <c r="A167" t="s">
        <v>357</v>
      </c>
      <c r="B167" t="s">
        <v>18</v>
      </c>
      <c r="C167" t="s">
        <v>19</v>
      </c>
      <c r="D167" t="s">
        <v>272</v>
      </c>
      <c r="E167" t="s">
        <v>277</v>
      </c>
      <c r="F167" s="15">
        <v>3694</v>
      </c>
    </row>
    <row r="168" spans="1:6" x14ac:dyDescent="0.25">
      <c r="A168" t="s">
        <v>358</v>
      </c>
      <c r="B168" t="s">
        <v>279</v>
      </c>
      <c r="C168" t="s">
        <v>19</v>
      </c>
      <c r="D168" t="s">
        <v>272</v>
      </c>
      <c r="E168" t="s">
        <v>286</v>
      </c>
      <c r="F168" s="15">
        <v>15500</v>
      </c>
    </row>
    <row r="169" spans="1:6" x14ac:dyDescent="0.25">
      <c r="A169" t="s">
        <v>359</v>
      </c>
      <c r="B169" t="s">
        <v>18</v>
      </c>
      <c r="C169" t="s">
        <v>19</v>
      </c>
      <c r="D169">
        <v>2022</v>
      </c>
      <c r="E169" t="s">
        <v>360</v>
      </c>
      <c r="F169" s="15">
        <v>165000</v>
      </c>
    </row>
    <row r="170" spans="1:6" x14ac:dyDescent="0.25">
      <c r="A170" t="s">
        <v>361</v>
      </c>
      <c r="B170" t="s">
        <v>356</v>
      </c>
      <c r="C170" t="s">
        <v>19</v>
      </c>
      <c r="D170" t="s">
        <v>272</v>
      </c>
      <c r="E170" t="s">
        <v>362</v>
      </c>
      <c r="F170" s="15">
        <v>128518.25</v>
      </c>
    </row>
    <row r="171" spans="1:6" x14ac:dyDescent="0.25">
      <c r="A171" t="s">
        <v>363</v>
      </c>
      <c r="B171" t="s">
        <v>364</v>
      </c>
      <c r="C171" t="s">
        <v>132</v>
      </c>
      <c r="D171" t="s">
        <v>365</v>
      </c>
      <c r="E171" t="s">
        <v>366</v>
      </c>
      <c r="F171" s="15">
        <v>6000</v>
      </c>
    </row>
    <row r="172" spans="1:6" x14ac:dyDescent="0.25">
      <c r="A172" t="s">
        <v>367</v>
      </c>
      <c r="B172" t="s">
        <v>368</v>
      </c>
      <c r="C172" t="s">
        <v>14</v>
      </c>
      <c r="D172" t="s">
        <v>272</v>
      </c>
      <c r="E172" t="s">
        <v>369</v>
      </c>
      <c r="F172" s="15">
        <v>25</v>
      </c>
    </row>
    <row r="173" spans="1:6" x14ac:dyDescent="0.25">
      <c r="A173" t="s">
        <v>370</v>
      </c>
      <c r="B173" t="s">
        <v>182</v>
      </c>
      <c r="C173" t="s">
        <v>51</v>
      </c>
      <c r="D173">
        <v>2022</v>
      </c>
      <c r="E173" t="s">
        <v>371</v>
      </c>
      <c r="F173" s="15">
        <v>42527.360000000001</v>
      </c>
    </row>
    <row r="174" spans="1:6" x14ac:dyDescent="0.25">
      <c r="A174" t="s">
        <v>372</v>
      </c>
      <c r="B174" t="s">
        <v>279</v>
      </c>
      <c r="C174" t="s">
        <v>19</v>
      </c>
      <c r="D174" t="s">
        <v>272</v>
      </c>
      <c r="E174" t="s">
        <v>286</v>
      </c>
      <c r="F174" s="15">
        <v>7800</v>
      </c>
    </row>
    <row r="175" spans="1:6" x14ac:dyDescent="0.25">
      <c r="A175" t="s">
        <v>373</v>
      </c>
      <c r="B175" t="s">
        <v>374</v>
      </c>
      <c r="C175" t="s">
        <v>132</v>
      </c>
      <c r="D175" t="s">
        <v>272</v>
      </c>
      <c r="E175" t="s">
        <v>286</v>
      </c>
      <c r="F175" s="15">
        <v>11800</v>
      </c>
    </row>
    <row r="176" spans="1:6" x14ac:dyDescent="0.25">
      <c r="A176" t="s">
        <v>375</v>
      </c>
      <c r="B176" t="s">
        <v>376</v>
      </c>
      <c r="C176" t="s">
        <v>19</v>
      </c>
      <c r="D176" t="s">
        <v>272</v>
      </c>
      <c r="E176" t="s">
        <v>277</v>
      </c>
      <c r="F176" s="15">
        <v>350</v>
      </c>
    </row>
    <row r="177" spans="1:6" x14ac:dyDescent="0.25">
      <c r="A177" t="s">
        <v>377</v>
      </c>
      <c r="B177" t="s">
        <v>378</v>
      </c>
      <c r="C177" t="s">
        <v>99</v>
      </c>
      <c r="D177">
        <v>2022</v>
      </c>
      <c r="E177" t="s">
        <v>379</v>
      </c>
      <c r="F177" s="15">
        <v>60000</v>
      </c>
    </row>
    <row r="178" spans="1:6" x14ac:dyDescent="0.25">
      <c r="A178" t="s">
        <v>380</v>
      </c>
      <c r="B178" t="s">
        <v>381</v>
      </c>
      <c r="C178" t="s">
        <v>243</v>
      </c>
      <c r="D178" t="s">
        <v>272</v>
      </c>
      <c r="E178" t="s">
        <v>382</v>
      </c>
      <c r="F178" s="15">
        <v>17903</v>
      </c>
    </row>
    <row r="179" spans="1:6" x14ac:dyDescent="0.25">
      <c r="A179" t="s">
        <v>124</v>
      </c>
      <c r="B179" t="s">
        <v>383</v>
      </c>
      <c r="C179" t="s">
        <v>34</v>
      </c>
      <c r="D179" t="s">
        <v>272</v>
      </c>
      <c r="E179" t="s">
        <v>369</v>
      </c>
      <c r="F179" s="15">
        <v>495.18</v>
      </c>
    </row>
    <row r="180" spans="1:6" ht="16.5" thickBot="1" x14ac:dyDescent="0.3">
      <c r="F180" s="16">
        <f>SUM(F135:F179)</f>
        <v>1993611.34</v>
      </c>
    </row>
    <row r="181" spans="1:6" ht="16.5" thickTop="1" x14ac:dyDescent="0.25"/>
    <row r="182" spans="1:6" ht="18.75" x14ac:dyDescent="0.3">
      <c r="A182" s="3" t="s">
        <v>384</v>
      </c>
      <c r="B182" s="1"/>
      <c r="C182" s="2"/>
      <c r="D182" s="2"/>
      <c r="E182" s="2"/>
      <c r="F182" s="22"/>
    </row>
    <row r="183" spans="1:6" ht="18.75" x14ac:dyDescent="0.3">
      <c r="A183" s="2"/>
      <c r="B183" s="2"/>
      <c r="C183" s="2"/>
      <c r="D183" s="2"/>
      <c r="E183" s="2"/>
      <c r="F183" s="22"/>
    </row>
    <row r="184" spans="1:6" ht="18.75" x14ac:dyDescent="0.3">
      <c r="A184" s="4" t="s">
        <v>2</v>
      </c>
      <c r="B184" s="4" t="s">
        <v>3</v>
      </c>
      <c r="C184" s="4" t="s">
        <v>4</v>
      </c>
      <c r="D184" s="4" t="s">
        <v>5</v>
      </c>
      <c r="E184" s="4" t="s">
        <v>6</v>
      </c>
      <c r="F184" s="23" t="s">
        <v>7</v>
      </c>
    </row>
    <row r="185" spans="1:6" x14ac:dyDescent="0.25">
      <c r="A185" t="s">
        <v>385</v>
      </c>
      <c r="B185" t="s">
        <v>345</v>
      </c>
      <c r="C185" t="s">
        <v>71</v>
      </c>
      <c r="D185" t="s">
        <v>386</v>
      </c>
      <c r="E185" t="s">
        <v>387</v>
      </c>
      <c r="F185" s="15">
        <v>120</v>
      </c>
    </row>
    <row r="186" spans="1:6" x14ac:dyDescent="0.25">
      <c r="A186" t="s">
        <v>388</v>
      </c>
      <c r="B186" t="s">
        <v>389</v>
      </c>
      <c r="C186" t="s">
        <v>30</v>
      </c>
      <c r="D186" t="s">
        <v>386</v>
      </c>
      <c r="E186" t="s">
        <v>390</v>
      </c>
      <c r="F186" s="15">
        <v>5440</v>
      </c>
    </row>
    <row r="187" spans="1:6" x14ac:dyDescent="0.25">
      <c r="A187" t="s">
        <v>391</v>
      </c>
      <c r="B187" t="s">
        <v>392</v>
      </c>
      <c r="C187" t="s">
        <v>392</v>
      </c>
      <c r="D187" t="s">
        <v>386</v>
      </c>
      <c r="E187" t="s">
        <v>393</v>
      </c>
      <c r="F187" s="15">
        <v>6337.5</v>
      </c>
    </row>
    <row r="188" spans="1:6" x14ac:dyDescent="0.25">
      <c r="A188" t="s">
        <v>394</v>
      </c>
      <c r="B188" t="s">
        <v>395</v>
      </c>
      <c r="C188" t="s">
        <v>39</v>
      </c>
      <c r="D188" t="s">
        <v>386</v>
      </c>
      <c r="E188" t="s">
        <v>396</v>
      </c>
      <c r="F188" s="15">
        <v>5440</v>
      </c>
    </row>
    <row r="189" spans="1:6" x14ac:dyDescent="0.25">
      <c r="A189" t="s">
        <v>397</v>
      </c>
      <c r="B189" t="s">
        <v>254</v>
      </c>
      <c r="C189" t="s">
        <v>132</v>
      </c>
      <c r="D189" t="s">
        <v>386</v>
      </c>
      <c r="E189" t="s">
        <v>398</v>
      </c>
      <c r="F189" s="15">
        <v>3165.25</v>
      </c>
    </row>
    <row r="190" spans="1:6" x14ac:dyDescent="0.25">
      <c r="A190" t="s">
        <v>399</v>
      </c>
      <c r="B190" t="s">
        <v>400</v>
      </c>
      <c r="C190" t="s">
        <v>401</v>
      </c>
      <c r="D190" t="s">
        <v>386</v>
      </c>
      <c r="E190" t="s">
        <v>402</v>
      </c>
      <c r="F190" s="15">
        <v>437.83</v>
      </c>
    </row>
    <row r="191" spans="1:6" x14ac:dyDescent="0.25">
      <c r="A191" t="s">
        <v>403</v>
      </c>
      <c r="B191" t="s">
        <v>404</v>
      </c>
      <c r="C191" t="s">
        <v>405</v>
      </c>
      <c r="D191" t="s">
        <v>386</v>
      </c>
      <c r="E191" t="s">
        <v>406</v>
      </c>
      <c r="F191" s="15">
        <v>15629.24</v>
      </c>
    </row>
    <row r="192" spans="1:6" x14ac:dyDescent="0.25">
      <c r="A192" t="s">
        <v>407</v>
      </c>
      <c r="B192" t="s">
        <v>408</v>
      </c>
      <c r="C192" t="s">
        <v>19</v>
      </c>
      <c r="D192" t="s">
        <v>386</v>
      </c>
      <c r="E192" t="s">
        <v>409</v>
      </c>
      <c r="F192" s="15">
        <v>10825</v>
      </c>
    </row>
    <row r="193" spans="1:6" x14ac:dyDescent="0.25">
      <c r="A193" t="s">
        <v>410</v>
      </c>
      <c r="B193" t="s">
        <v>411</v>
      </c>
      <c r="C193" t="s">
        <v>71</v>
      </c>
      <c r="D193" t="s">
        <v>386</v>
      </c>
      <c r="E193" t="s">
        <v>412</v>
      </c>
      <c r="F193" s="15">
        <v>2000</v>
      </c>
    </row>
    <row r="194" spans="1:6" x14ac:dyDescent="0.25">
      <c r="A194" t="s">
        <v>413</v>
      </c>
      <c r="B194" t="s">
        <v>414</v>
      </c>
      <c r="C194" t="s">
        <v>19</v>
      </c>
      <c r="D194" t="s">
        <v>386</v>
      </c>
      <c r="E194" t="s">
        <v>415</v>
      </c>
      <c r="F194" s="15">
        <v>400</v>
      </c>
    </row>
    <row r="195" spans="1:6" x14ac:dyDescent="0.25">
      <c r="A195" t="s">
        <v>416</v>
      </c>
      <c r="B195" t="s">
        <v>417</v>
      </c>
      <c r="C195" t="s">
        <v>418</v>
      </c>
      <c r="D195" t="s">
        <v>386</v>
      </c>
      <c r="E195" t="s">
        <v>419</v>
      </c>
      <c r="F195" s="15">
        <v>200</v>
      </c>
    </row>
    <row r="196" spans="1:6" x14ac:dyDescent="0.25">
      <c r="A196" t="s">
        <v>420</v>
      </c>
      <c r="B196" t="s">
        <v>421</v>
      </c>
      <c r="C196" t="s">
        <v>103</v>
      </c>
      <c r="D196" t="s">
        <v>386</v>
      </c>
      <c r="E196" t="s">
        <v>422</v>
      </c>
      <c r="F196" s="15">
        <v>3000</v>
      </c>
    </row>
    <row r="197" spans="1:6" x14ac:dyDescent="0.25">
      <c r="A197" t="s">
        <v>423</v>
      </c>
      <c r="B197" t="s">
        <v>424</v>
      </c>
      <c r="C197" t="s">
        <v>51</v>
      </c>
      <c r="D197" t="s">
        <v>386</v>
      </c>
      <c r="E197" t="s">
        <v>425</v>
      </c>
      <c r="F197" s="15">
        <v>200</v>
      </c>
    </row>
    <row r="198" spans="1:6" x14ac:dyDescent="0.25">
      <c r="A198" t="s">
        <v>426</v>
      </c>
      <c r="B198" t="s">
        <v>254</v>
      </c>
      <c r="C198" t="s">
        <v>132</v>
      </c>
      <c r="D198" t="s">
        <v>386</v>
      </c>
      <c r="E198" t="s">
        <v>387</v>
      </c>
      <c r="F198" s="15">
        <v>120</v>
      </c>
    </row>
    <row r="199" spans="1:6" x14ac:dyDescent="0.25">
      <c r="A199" t="s">
        <v>427</v>
      </c>
      <c r="B199" t="s">
        <v>428</v>
      </c>
      <c r="C199" t="s">
        <v>429</v>
      </c>
      <c r="D199" t="s">
        <v>386</v>
      </c>
      <c r="E199" t="s">
        <v>419</v>
      </c>
      <c r="F199" s="15">
        <v>200</v>
      </c>
    </row>
    <row r="200" spans="1:6" x14ac:dyDescent="0.25">
      <c r="A200" t="s">
        <v>430</v>
      </c>
      <c r="B200" t="s">
        <v>431</v>
      </c>
      <c r="C200" t="s">
        <v>51</v>
      </c>
      <c r="D200" t="s">
        <v>386</v>
      </c>
      <c r="E200" t="s">
        <v>419</v>
      </c>
      <c r="F200" s="15">
        <v>200</v>
      </c>
    </row>
    <row r="201" spans="1:6" x14ac:dyDescent="0.25">
      <c r="A201" t="s">
        <v>432</v>
      </c>
      <c r="B201" t="s">
        <v>433</v>
      </c>
      <c r="C201" t="s">
        <v>190</v>
      </c>
      <c r="D201" t="s">
        <v>386</v>
      </c>
      <c r="E201" t="s">
        <v>434</v>
      </c>
      <c r="F201" s="15">
        <v>200</v>
      </c>
    </row>
    <row r="202" spans="1:6" x14ac:dyDescent="0.25">
      <c r="A202" t="s">
        <v>435</v>
      </c>
      <c r="B202" t="s">
        <v>436</v>
      </c>
      <c r="C202" t="s">
        <v>103</v>
      </c>
      <c r="D202" t="s">
        <v>386</v>
      </c>
      <c r="E202" t="s">
        <v>437</v>
      </c>
      <c r="F202" s="15">
        <v>38266.5</v>
      </c>
    </row>
    <row r="203" spans="1:6" x14ac:dyDescent="0.25">
      <c r="A203" t="s">
        <v>438</v>
      </c>
      <c r="B203" t="s">
        <v>439</v>
      </c>
      <c r="C203" t="s">
        <v>51</v>
      </c>
      <c r="D203" t="s">
        <v>386</v>
      </c>
      <c r="E203" t="s">
        <v>440</v>
      </c>
      <c r="F203" s="15">
        <v>262.5</v>
      </c>
    </row>
    <row r="204" spans="1:6" x14ac:dyDescent="0.25">
      <c r="A204" t="s">
        <v>441</v>
      </c>
      <c r="B204" t="s">
        <v>414</v>
      </c>
      <c r="C204" t="s">
        <v>19</v>
      </c>
      <c r="D204" t="s">
        <v>386</v>
      </c>
      <c r="E204" t="s">
        <v>442</v>
      </c>
      <c r="F204" s="15">
        <v>13164.28</v>
      </c>
    </row>
    <row r="205" spans="1:6" x14ac:dyDescent="0.25">
      <c r="A205" t="s">
        <v>443</v>
      </c>
      <c r="B205" t="s">
        <v>33</v>
      </c>
      <c r="C205" t="s">
        <v>34</v>
      </c>
      <c r="D205" t="s">
        <v>386</v>
      </c>
      <c r="E205" t="s">
        <v>444</v>
      </c>
      <c r="F205" s="15">
        <v>390</v>
      </c>
    </row>
    <row r="206" spans="1:6" x14ac:dyDescent="0.25">
      <c r="A206" t="s">
        <v>445</v>
      </c>
      <c r="B206" t="s">
        <v>446</v>
      </c>
      <c r="C206" t="s">
        <v>30</v>
      </c>
      <c r="D206" t="s">
        <v>386</v>
      </c>
      <c r="E206" t="s">
        <v>412</v>
      </c>
      <c r="F206" s="15">
        <v>4500</v>
      </c>
    </row>
    <row r="207" spans="1:6" x14ac:dyDescent="0.25">
      <c r="A207" t="s">
        <v>447</v>
      </c>
      <c r="B207" t="s">
        <v>448</v>
      </c>
      <c r="C207" t="s">
        <v>298</v>
      </c>
      <c r="D207" t="s">
        <v>386</v>
      </c>
      <c r="E207" t="s">
        <v>422</v>
      </c>
      <c r="F207" s="15">
        <v>3000</v>
      </c>
    </row>
    <row r="208" spans="1:6" x14ac:dyDescent="0.25">
      <c r="A208" t="s">
        <v>449</v>
      </c>
      <c r="B208" t="s">
        <v>450</v>
      </c>
      <c r="C208" t="s">
        <v>451</v>
      </c>
      <c r="D208" t="s">
        <v>386</v>
      </c>
      <c r="E208" t="s">
        <v>415</v>
      </c>
      <c r="F208" s="15">
        <v>200</v>
      </c>
    </row>
    <row r="209" spans="1:6" x14ac:dyDescent="0.25">
      <c r="A209" t="s">
        <v>452</v>
      </c>
      <c r="B209" t="s">
        <v>453</v>
      </c>
      <c r="C209" t="s">
        <v>418</v>
      </c>
      <c r="D209" t="s">
        <v>386</v>
      </c>
      <c r="E209" t="s">
        <v>454</v>
      </c>
      <c r="F209" s="15">
        <v>200</v>
      </c>
    </row>
    <row r="210" spans="1:6" x14ac:dyDescent="0.25">
      <c r="A210" t="s">
        <v>455</v>
      </c>
      <c r="B210" t="s">
        <v>456</v>
      </c>
      <c r="C210" t="s">
        <v>19</v>
      </c>
      <c r="D210" t="s">
        <v>386</v>
      </c>
      <c r="E210" t="s">
        <v>457</v>
      </c>
      <c r="F210" s="15">
        <v>242153.35</v>
      </c>
    </row>
    <row r="211" spans="1:6" x14ac:dyDescent="0.25">
      <c r="A211" t="s">
        <v>458</v>
      </c>
      <c r="B211" t="s">
        <v>459</v>
      </c>
      <c r="C211" t="s">
        <v>14</v>
      </c>
      <c r="D211" t="s">
        <v>386</v>
      </c>
      <c r="E211" t="s">
        <v>460</v>
      </c>
      <c r="F211" s="15">
        <v>300</v>
      </c>
    </row>
    <row r="212" spans="1:6" x14ac:dyDescent="0.25">
      <c r="A212" t="s">
        <v>461</v>
      </c>
      <c r="B212" t="s">
        <v>462</v>
      </c>
      <c r="C212" t="s">
        <v>19</v>
      </c>
      <c r="D212" t="s">
        <v>386</v>
      </c>
      <c r="E212" t="s">
        <v>463</v>
      </c>
      <c r="F212" s="15">
        <v>300</v>
      </c>
    </row>
    <row r="213" spans="1:6" x14ac:dyDescent="0.25">
      <c r="A213" t="s">
        <v>464</v>
      </c>
      <c r="B213" t="s">
        <v>465</v>
      </c>
      <c r="C213" t="s">
        <v>190</v>
      </c>
      <c r="D213" t="s">
        <v>386</v>
      </c>
      <c r="E213" t="s">
        <v>466</v>
      </c>
      <c r="F213" s="15">
        <v>120</v>
      </c>
    </row>
    <row r="214" spans="1:6" x14ac:dyDescent="0.25">
      <c r="A214" t="s">
        <v>467</v>
      </c>
      <c r="B214" t="s">
        <v>414</v>
      </c>
      <c r="C214" t="s">
        <v>19</v>
      </c>
      <c r="D214" t="s">
        <v>386</v>
      </c>
      <c r="E214" t="s">
        <v>468</v>
      </c>
      <c r="F214" s="15">
        <v>5200</v>
      </c>
    </row>
    <row r="215" spans="1:6" x14ac:dyDescent="0.25">
      <c r="A215" t="s">
        <v>469</v>
      </c>
      <c r="B215" t="s">
        <v>470</v>
      </c>
      <c r="C215" t="s">
        <v>10</v>
      </c>
      <c r="D215" t="s">
        <v>386</v>
      </c>
      <c r="E215" t="s">
        <v>471</v>
      </c>
      <c r="F215" s="15">
        <v>120</v>
      </c>
    </row>
    <row r="216" spans="1:6" x14ac:dyDescent="0.25">
      <c r="A216" t="s">
        <v>472</v>
      </c>
      <c r="B216" t="s">
        <v>428</v>
      </c>
      <c r="C216" t="s">
        <v>429</v>
      </c>
      <c r="D216" t="s">
        <v>386</v>
      </c>
      <c r="E216" t="s">
        <v>419</v>
      </c>
      <c r="F216" s="15">
        <v>200</v>
      </c>
    </row>
    <row r="217" spans="1:6" x14ac:dyDescent="0.25">
      <c r="A217" t="s">
        <v>473</v>
      </c>
      <c r="B217" t="s">
        <v>474</v>
      </c>
      <c r="C217" t="s">
        <v>276</v>
      </c>
      <c r="D217" t="s">
        <v>386</v>
      </c>
      <c r="E217" t="s">
        <v>419</v>
      </c>
      <c r="F217" s="15">
        <v>200</v>
      </c>
    </row>
    <row r="218" spans="1:6" x14ac:dyDescent="0.25">
      <c r="A218" t="s">
        <v>475</v>
      </c>
      <c r="B218" t="s">
        <v>476</v>
      </c>
      <c r="C218" t="s">
        <v>103</v>
      </c>
      <c r="D218" t="s">
        <v>386</v>
      </c>
      <c r="E218" t="s">
        <v>477</v>
      </c>
      <c r="F218" s="15">
        <v>2662.5</v>
      </c>
    </row>
    <row r="219" spans="1:6" x14ac:dyDescent="0.25">
      <c r="A219" t="s">
        <v>478</v>
      </c>
      <c r="B219" t="s">
        <v>414</v>
      </c>
      <c r="C219" t="s">
        <v>19</v>
      </c>
      <c r="D219" t="s">
        <v>386</v>
      </c>
      <c r="E219" t="s">
        <v>479</v>
      </c>
      <c r="F219" s="15">
        <v>39140.28</v>
      </c>
    </row>
    <row r="220" spans="1:6" x14ac:dyDescent="0.25">
      <c r="A220" t="s">
        <v>480</v>
      </c>
      <c r="B220" t="s">
        <v>481</v>
      </c>
      <c r="C220" t="s">
        <v>418</v>
      </c>
      <c r="D220" t="s">
        <v>386</v>
      </c>
      <c r="E220" t="s">
        <v>482</v>
      </c>
      <c r="F220" s="15">
        <v>250</v>
      </c>
    </row>
    <row r="221" spans="1:6" x14ac:dyDescent="0.25">
      <c r="A221" t="s">
        <v>483</v>
      </c>
      <c r="B221" t="s">
        <v>484</v>
      </c>
      <c r="C221" t="s">
        <v>418</v>
      </c>
      <c r="D221" t="s">
        <v>386</v>
      </c>
      <c r="E221" t="s">
        <v>419</v>
      </c>
      <c r="F221" s="15">
        <v>200</v>
      </c>
    </row>
    <row r="222" spans="1:6" x14ac:dyDescent="0.25">
      <c r="A222" t="s">
        <v>485</v>
      </c>
      <c r="B222" t="s">
        <v>414</v>
      </c>
      <c r="C222" t="s">
        <v>19</v>
      </c>
      <c r="D222" t="s">
        <v>386</v>
      </c>
      <c r="E222" t="s">
        <v>486</v>
      </c>
      <c r="F222" s="15">
        <v>6000</v>
      </c>
    </row>
    <row r="223" spans="1:6" x14ac:dyDescent="0.25">
      <c r="A223" t="s">
        <v>487</v>
      </c>
      <c r="B223" t="s">
        <v>488</v>
      </c>
      <c r="C223" t="s">
        <v>489</v>
      </c>
      <c r="D223" t="s">
        <v>386</v>
      </c>
      <c r="E223" t="s">
        <v>490</v>
      </c>
      <c r="F223" s="15">
        <v>12650</v>
      </c>
    </row>
    <row r="224" spans="1:6" x14ac:dyDescent="0.25">
      <c r="A224" t="s">
        <v>491</v>
      </c>
      <c r="B224" t="s">
        <v>492</v>
      </c>
      <c r="C224" t="s">
        <v>10</v>
      </c>
      <c r="D224" t="s">
        <v>386</v>
      </c>
      <c r="E224" t="s">
        <v>493</v>
      </c>
      <c r="F224" s="15">
        <v>4204.63</v>
      </c>
    </row>
    <row r="225" spans="1:6" x14ac:dyDescent="0.25">
      <c r="A225" t="s">
        <v>494</v>
      </c>
      <c r="B225" t="s">
        <v>495</v>
      </c>
      <c r="C225" t="s">
        <v>496</v>
      </c>
      <c r="D225" t="s">
        <v>386</v>
      </c>
      <c r="E225" t="s">
        <v>497</v>
      </c>
      <c r="F225" s="15">
        <v>14225.68</v>
      </c>
    </row>
    <row r="226" spans="1:6" x14ac:dyDescent="0.25">
      <c r="A226" t="s">
        <v>498</v>
      </c>
      <c r="B226" t="s">
        <v>414</v>
      </c>
      <c r="C226" t="s">
        <v>19</v>
      </c>
      <c r="D226" t="s">
        <v>386</v>
      </c>
      <c r="E226" t="s">
        <v>499</v>
      </c>
      <c r="F226" s="15">
        <v>150</v>
      </c>
    </row>
    <row r="227" spans="1:6" x14ac:dyDescent="0.25">
      <c r="A227" t="s">
        <v>500</v>
      </c>
      <c r="B227" t="s">
        <v>501</v>
      </c>
      <c r="C227" t="s">
        <v>103</v>
      </c>
      <c r="D227" t="s">
        <v>386</v>
      </c>
      <c r="E227" t="s">
        <v>502</v>
      </c>
      <c r="F227" s="15">
        <v>40150</v>
      </c>
    </row>
    <row r="228" spans="1:6" x14ac:dyDescent="0.25">
      <c r="A228" t="s">
        <v>503</v>
      </c>
      <c r="B228" t="s">
        <v>18</v>
      </c>
      <c r="C228" t="s">
        <v>19</v>
      </c>
      <c r="D228" t="s">
        <v>386</v>
      </c>
      <c r="E228" t="s">
        <v>504</v>
      </c>
      <c r="F228" s="15">
        <v>248</v>
      </c>
    </row>
    <row r="229" spans="1:6" x14ac:dyDescent="0.25">
      <c r="A229" t="s">
        <v>505</v>
      </c>
      <c r="B229" t="s">
        <v>506</v>
      </c>
      <c r="C229" t="s">
        <v>209</v>
      </c>
      <c r="D229" t="s">
        <v>386</v>
      </c>
      <c r="E229" t="s">
        <v>507</v>
      </c>
      <c r="F229" s="15">
        <v>1000</v>
      </c>
    </row>
    <row r="230" spans="1:6" x14ac:dyDescent="0.25">
      <c r="A230" t="s">
        <v>508</v>
      </c>
      <c r="B230" t="s">
        <v>509</v>
      </c>
      <c r="C230" t="s">
        <v>190</v>
      </c>
      <c r="D230" t="s">
        <v>386</v>
      </c>
      <c r="E230" t="s">
        <v>510</v>
      </c>
      <c r="F230" s="15">
        <v>1500</v>
      </c>
    </row>
    <row r="231" spans="1:6" x14ac:dyDescent="0.25">
      <c r="A231" t="s">
        <v>511</v>
      </c>
      <c r="B231" t="s">
        <v>512</v>
      </c>
      <c r="C231" t="s">
        <v>209</v>
      </c>
      <c r="D231" t="s">
        <v>386</v>
      </c>
      <c r="E231" t="s">
        <v>513</v>
      </c>
      <c r="F231" s="15">
        <v>12815.05</v>
      </c>
    </row>
    <row r="232" spans="1:6" x14ac:dyDescent="0.25">
      <c r="A232" t="s">
        <v>514</v>
      </c>
      <c r="B232" t="s">
        <v>515</v>
      </c>
      <c r="C232" t="s">
        <v>405</v>
      </c>
      <c r="D232" t="s">
        <v>386</v>
      </c>
      <c r="E232" t="s">
        <v>497</v>
      </c>
      <c r="F232" s="15">
        <v>1200</v>
      </c>
    </row>
    <row r="233" spans="1:6" x14ac:dyDescent="0.25">
      <c r="A233" t="s">
        <v>516</v>
      </c>
      <c r="B233" t="s">
        <v>517</v>
      </c>
      <c r="C233" t="s">
        <v>518</v>
      </c>
      <c r="D233" t="s">
        <v>386</v>
      </c>
      <c r="E233" t="s">
        <v>519</v>
      </c>
      <c r="F233" s="15">
        <v>600</v>
      </c>
    </row>
    <row r="234" spans="1:6" x14ac:dyDescent="0.25">
      <c r="A234" t="s">
        <v>520</v>
      </c>
      <c r="B234" t="s">
        <v>521</v>
      </c>
      <c r="C234" t="s">
        <v>19</v>
      </c>
      <c r="D234" t="s">
        <v>386</v>
      </c>
      <c r="E234" t="s">
        <v>522</v>
      </c>
      <c r="F234" s="15">
        <v>2500</v>
      </c>
    </row>
    <row r="235" spans="1:6" x14ac:dyDescent="0.25">
      <c r="A235" t="s">
        <v>523</v>
      </c>
      <c r="B235" t="s">
        <v>524</v>
      </c>
      <c r="C235" t="s">
        <v>132</v>
      </c>
      <c r="D235" t="s">
        <v>386</v>
      </c>
      <c r="E235" t="s">
        <v>499</v>
      </c>
      <c r="F235" s="15">
        <v>150</v>
      </c>
    </row>
    <row r="236" spans="1:6" x14ac:dyDescent="0.25">
      <c r="A236" t="s">
        <v>525</v>
      </c>
      <c r="B236" t="s">
        <v>414</v>
      </c>
      <c r="C236" t="s">
        <v>19</v>
      </c>
      <c r="D236" t="s">
        <v>386</v>
      </c>
      <c r="E236" t="s">
        <v>526</v>
      </c>
      <c r="F236" s="15">
        <v>60</v>
      </c>
    </row>
    <row r="237" spans="1:6" x14ac:dyDescent="0.25">
      <c r="A237" t="s">
        <v>527</v>
      </c>
      <c r="B237" t="s">
        <v>428</v>
      </c>
      <c r="C237" t="s">
        <v>429</v>
      </c>
      <c r="D237" t="s">
        <v>386</v>
      </c>
      <c r="E237" t="s">
        <v>419</v>
      </c>
      <c r="F237" s="15">
        <v>200</v>
      </c>
    </row>
    <row r="238" spans="1:6" x14ac:dyDescent="0.25">
      <c r="A238" t="s">
        <v>528</v>
      </c>
      <c r="B238" t="s">
        <v>529</v>
      </c>
      <c r="C238" t="s">
        <v>99</v>
      </c>
      <c r="D238" t="s">
        <v>386</v>
      </c>
      <c r="E238" t="s">
        <v>530</v>
      </c>
      <c r="F238" s="15">
        <v>12300</v>
      </c>
    </row>
    <row r="239" spans="1:6" x14ac:dyDescent="0.25">
      <c r="A239" t="s">
        <v>531</v>
      </c>
      <c r="B239" t="s">
        <v>414</v>
      </c>
      <c r="C239" t="s">
        <v>19</v>
      </c>
      <c r="D239" t="s">
        <v>386</v>
      </c>
      <c r="E239" t="s">
        <v>532</v>
      </c>
      <c r="F239" s="15">
        <v>19700</v>
      </c>
    </row>
    <row r="240" spans="1:6" x14ac:dyDescent="0.25">
      <c r="A240" t="s">
        <v>533</v>
      </c>
      <c r="B240" t="s">
        <v>534</v>
      </c>
      <c r="C240" t="s">
        <v>342</v>
      </c>
      <c r="D240" t="s">
        <v>386</v>
      </c>
      <c r="E240" t="s">
        <v>535</v>
      </c>
      <c r="F240" s="15">
        <v>9600</v>
      </c>
    </row>
    <row r="241" spans="1:6" x14ac:dyDescent="0.25">
      <c r="A241" t="s">
        <v>536</v>
      </c>
      <c r="B241" t="s">
        <v>414</v>
      </c>
      <c r="C241" t="s">
        <v>19</v>
      </c>
      <c r="D241" t="s">
        <v>386</v>
      </c>
      <c r="E241" t="s">
        <v>537</v>
      </c>
      <c r="F241" s="15">
        <v>600</v>
      </c>
    </row>
    <row r="242" spans="1:6" x14ac:dyDescent="0.25">
      <c r="A242" t="s">
        <v>538</v>
      </c>
      <c r="B242" t="s">
        <v>539</v>
      </c>
      <c r="C242" t="s">
        <v>51</v>
      </c>
      <c r="D242" t="s">
        <v>386</v>
      </c>
      <c r="E242" t="s">
        <v>540</v>
      </c>
      <c r="F242" s="15">
        <v>1100</v>
      </c>
    </row>
    <row r="243" spans="1:6" x14ac:dyDescent="0.25">
      <c r="A243" t="s">
        <v>541</v>
      </c>
      <c r="B243" t="s">
        <v>542</v>
      </c>
      <c r="C243" t="s">
        <v>34</v>
      </c>
      <c r="D243" t="s">
        <v>386</v>
      </c>
      <c r="E243" t="s">
        <v>419</v>
      </c>
      <c r="F243" s="15">
        <v>200</v>
      </c>
    </row>
    <row r="244" spans="1:6" x14ac:dyDescent="0.25">
      <c r="A244" t="s">
        <v>543</v>
      </c>
      <c r="B244" t="s">
        <v>544</v>
      </c>
      <c r="C244" t="s">
        <v>14</v>
      </c>
      <c r="D244" t="s">
        <v>386</v>
      </c>
      <c r="E244" t="s">
        <v>545</v>
      </c>
      <c r="F244" s="15">
        <v>120</v>
      </c>
    </row>
    <row r="245" spans="1:6" x14ac:dyDescent="0.25">
      <c r="A245" t="s">
        <v>546</v>
      </c>
      <c r="B245" t="s">
        <v>547</v>
      </c>
      <c r="C245" t="s">
        <v>19</v>
      </c>
      <c r="D245" t="s">
        <v>386</v>
      </c>
      <c r="E245" t="s">
        <v>548</v>
      </c>
      <c r="F245" s="15">
        <v>10725</v>
      </c>
    </row>
    <row r="246" spans="1:6" ht="16.5" thickBot="1" x14ac:dyDescent="0.3">
      <c r="F246" s="16">
        <f>SUM(F185:F245)</f>
        <v>556742.59</v>
      </c>
    </row>
    <row r="247" spans="1:6" ht="16.5" thickTop="1" x14ac:dyDescent="0.25"/>
    <row r="248" spans="1:6" ht="18.75" x14ac:dyDescent="0.3">
      <c r="A248" s="3" t="s">
        <v>580</v>
      </c>
      <c r="B248" s="1"/>
      <c r="C248" s="2"/>
      <c r="D248" s="2"/>
      <c r="E248" s="2"/>
      <c r="F248" s="17"/>
    </row>
    <row r="249" spans="1:6" ht="18.75" x14ac:dyDescent="0.3">
      <c r="A249" s="2"/>
      <c r="B249" s="2"/>
      <c r="C249" s="2"/>
      <c r="D249" s="2"/>
      <c r="E249" s="2"/>
      <c r="F249" s="17"/>
    </row>
    <row r="250" spans="1:6" ht="18.75" x14ac:dyDescent="0.3">
      <c r="A250" s="4" t="s">
        <v>2</v>
      </c>
      <c r="B250" s="4" t="s">
        <v>3</v>
      </c>
      <c r="C250" s="4" t="s">
        <v>4</v>
      </c>
      <c r="D250" s="4" t="s">
        <v>5</v>
      </c>
      <c r="E250" s="4" t="s">
        <v>6</v>
      </c>
      <c r="F250" s="18" t="s">
        <v>7</v>
      </c>
    </row>
    <row r="251" spans="1:6" ht="18.75" x14ac:dyDescent="0.3">
      <c r="A251" s="2" t="s">
        <v>549</v>
      </c>
      <c r="B251" s="2" t="s">
        <v>550</v>
      </c>
      <c r="C251" s="2" t="s">
        <v>451</v>
      </c>
      <c r="D251" s="5" t="s">
        <v>551</v>
      </c>
      <c r="E251" s="2" t="s">
        <v>552</v>
      </c>
      <c r="F251" s="19">
        <v>1233.75</v>
      </c>
    </row>
    <row r="252" spans="1:6" ht="18.75" x14ac:dyDescent="0.3">
      <c r="A252" s="2" t="s">
        <v>553</v>
      </c>
      <c r="B252" s="2" t="s">
        <v>554</v>
      </c>
      <c r="C252" s="2" t="s">
        <v>71</v>
      </c>
      <c r="D252" s="8">
        <v>44896</v>
      </c>
      <c r="E252" s="2" t="s">
        <v>555</v>
      </c>
      <c r="F252" s="19">
        <v>2250</v>
      </c>
    </row>
    <row r="253" spans="1:6" ht="18.75" x14ac:dyDescent="0.3">
      <c r="A253" s="2" t="s">
        <v>556</v>
      </c>
      <c r="B253" s="2" t="s">
        <v>328</v>
      </c>
      <c r="C253" s="2" t="s">
        <v>19</v>
      </c>
      <c r="D253" s="8">
        <v>44593</v>
      </c>
      <c r="E253" s="2" t="s">
        <v>557</v>
      </c>
      <c r="F253" s="19">
        <v>150</v>
      </c>
    </row>
    <row r="254" spans="1:6" ht="18.75" x14ac:dyDescent="0.3">
      <c r="A254" s="2" t="s">
        <v>558</v>
      </c>
      <c r="B254" s="2" t="s">
        <v>559</v>
      </c>
      <c r="C254" s="2" t="s">
        <v>94</v>
      </c>
      <c r="D254" s="7" t="s">
        <v>560</v>
      </c>
      <c r="E254" s="2" t="s">
        <v>561</v>
      </c>
      <c r="F254" s="19">
        <v>12295.33</v>
      </c>
    </row>
    <row r="255" spans="1:6" ht="18.75" x14ac:dyDescent="0.3">
      <c r="A255" s="2" t="s">
        <v>562</v>
      </c>
      <c r="B255" s="2" t="s">
        <v>279</v>
      </c>
      <c r="C255" s="2" t="s">
        <v>19</v>
      </c>
      <c r="D255" s="8">
        <v>44866</v>
      </c>
      <c r="E255" s="2" t="s">
        <v>563</v>
      </c>
      <c r="F255" s="19">
        <v>6225</v>
      </c>
    </row>
    <row r="256" spans="1:6" ht="18.75" x14ac:dyDescent="0.3">
      <c r="A256" s="2" t="s">
        <v>564</v>
      </c>
      <c r="B256" s="2" t="s">
        <v>565</v>
      </c>
      <c r="C256" s="2" t="s">
        <v>51</v>
      </c>
      <c r="D256" s="8">
        <v>44896</v>
      </c>
      <c r="E256" s="2" t="s">
        <v>566</v>
      </c>
      <c r="F256" s="19">
        <v>2600</v>
      </c>
    </row>
    <row r="257" spans="1:6" ht="18.75" x14ac:dyDescent="0.3">
      <c r="A257" s="2" t="s">
        <v>567</v>
      </c>
      <c r="B257" s="2" t="s">
        <v>568</v>
      </c>
      <c r="C257" s="2" t="s">
        <v>44</v>
      </c>
      <c r="D257" s="7" t="s">
        <v>569</v>
      </c>
      <c r="E257" s="2" t="s">
        <v>570</v>
      </c>
      <c r="F257" s="19">
        <v>1560</v>
      </c>
    </row>
    <row r="258" spans="1:6" ht="18.75" x14ac:dyDescent="0.3">
      <c r="A258" s="2" t="s">
        <v>571</v>
      </c>
      <c r="B258" s="2" t="s">
        <v>572</v>
      </c>
      <c r="C258" s="2" t="s">
        <v>19</v>
      </c>
      <c r="D258" s="6">
        <v>44682</v>
      </c>
      <c r="E258" s="2" t="s">
        <v>573</v>
      </c>
      <c r="F258" s="19">
        <v>315</v>
      </c>
    </row>
    <row r="259" spans="1:6" ht="18.75" x14ac:dyDescent="0.3">
      <c r="A259" s="2" t="s">
        <v>574</v>
      </c>
      <c r="B259" s="2" t="s">
        <v>575</v>
      </c>
      <c r="C259" s="2" t="s">
        <v>14</v>
      </c>
      <c r="D259" s="13">
        <v>45526</v>
      </c>
      <c r="E259" s="2" t="s">
        <v>576</v>
      </c>
      <c r="F259" s="19">
        <v>550</v>
      </c>
    </row>
    <row r="260" spans="1:6" ht="18.75" x14ac:dyDescent="0.3">
      <c r="A260" s="2" t="s">
        <v>25</v>
      </c>
      <c r="B260" s="2" t="s">
        <v>18</v>
      </c>
      <c r="C260" s="2" t="s">
        <v>19</v>
      </c>
      <c r="D260" s="13">
        <v>45344</v>
      </c>
      <c r="E260" s="2" t="s">
        <v>577</v>
      </c>
      <c r="F260" s="19">
        <v>645</v>
      </c>
    </row>
    <row r="261" spans="1:6" ht="18.75" x14ac:dyDescent="0.3">
      <c r="A261" s="2" t="s">
        <v>36</v>
      </c>
      <c r="B261" s="2" t="s">
        <v>18</v>
      </c>
      <c r="C261" s="2" t="s">
        <v>19</v>
      </c>
      <c r="D261" s="13" t="s">
        <v>578</v>
      </c>
      <c r="E261" s="2" t="s">
        <v>577</v>
      </c>
      <c r="F261" s="19">
        <v>11108.34</v>
      </c>
    </row>
    <row r="262" spans="1:6" ht="18.75" x14ac:dyDescent="0.3">
      <c r="A262" s="2" t="s">
        <v>41</v>
      </c>
      <c r="B262" s="2" t="s">
        <v>18</v>
      </c>
      <c r="C262" s="2" t="s">
        <v>19</v>
      </c>
      <c r="D262" s="13" t="s">
        <v>579</v>
      </c>
      <c r="E262" s="2" t="s">
        <v>577</v>
      </c>
      <c r="F262" s="19">
        <v>1086</v>
      </c>
    </row>
    <row r="263" spans="1:6" ht="19.5" thickBot="1" x14ac:dyDescent="0.35">
      <c r="A263" s="2"/>
      <c r="B263" s="2"/>
      <c r="C263" s="2"/>
      <c r="D263" s="2"/>
      <c r="E263" s="2"/>
      <c r="F263" s="20">
        <f>SUM(F251:F262)</f>
        <v>40018.42</v>
      </c>
    </row>
    <row r="264" spans="1:6" ht="16.5" thickTop="1" x14ac:dyDescent="0.25"/>
    <row r="265" spans="1:6" ht="18.75" x14ac:dyDescent="0.3">
      <c r="A265" s="3" t="s">
        <v>581</v>
      </c>
      <c r="B265" s="1"/>
      <c r="C265" s="2"/>
      <c r="D265" s="2"/>
      <c r="E265" s="2"/>
      <c r="F265" s="17"/>
    </row>
    <row r="266" spans="1:6" ht="18.75" x14ac:dyDescent="0.3">
      <c r="A266" s="2"/>
      <c r="B266" s="2"/>
      <c r="C266" s="2"/>
      <c r="D266" s="2"/>
      <c r="E266" s="2"/>
      <c r="F266" s="17"/>
    </row>
    <row r="267" spans="1:6" ht="18.75" x14ac:dyDescent="0.3">
      <c r="A267" s="4" t="s">
        <v>2</v>
      </c>
      <c r="B267" s="4" t="s">
        <v>3</v>
      </c>
      <c r="C267" s="4" t="s">
        <v>4</v>
      </c>
      <c r="D267" s="4" t="s">
        <v>5</v>
      </c>
      <c r="E267" s="4" t="s">
        <v>6</v>
      </c>
      <c r="F267" s="18" t="s">
        <v>7</v>
      </c>
    </row>
    <row r="268" spans="1:6" ht="18.75" x14ac:dyDescent="0.3">
      <c r="A268" s="2" t="s">
        <v>42</v>
      </c>
      <c r="B268" s="2" t="s">
        <v>582</v>
      </c>
      <c r="C268" s="2" t="s">
        <v>44</v>
      </c>
      <c r="D268" s="5" t="s">
        <v>583</v>
      </c>
      <c r="E268" s="2" t="s">
        <v>27</v>
      </c>
      <c r="F268" s="19">
        <v>6700</v>
      </c>
    </row>
    <row r="269" spans="1:6" ht="18.75" x14ac:dyDescent="0.3">
      <c r="A269" s="2" t="s">
        <v>584</v>
      </c>
      <c r="B269" s="2" t="s">
        <v>585</v>
      </c>
      <c r="C269" s="2" t="s">
        <v>34</v>
      </c>
      <c r="D269" s="2" t="s">
        <v>586</v>
      </c>
      <c r="E269" s="2" t="s">
        <v>27</v>
      </c>
      <c r="F269" s="19">
        <v>6400</v>
      </c>
    </row>
    <row r="270" spans="1:6" ht="19.5" thickBot="1" x14ac:dyDescent="0.35">
      <c r="A270" s="2"/>
      <c r="B270" s="2"/>
      <c r="C270" s="2"/>
      <c r="D270" s="2"/>
      <c r="E270" s="2"/>
      <c r="F270" s="20">
        <f>SUM(F268:F269)</f>
        <v>13100</v>
      </c>
    </row>
    <row r="271" spans="1:6" ht="16.5" thickTop="1" x14ac:dyDescent="0.25"/>
    <row r="272" spans="1:6" ht="18.75" x14ac:dyDescent="0.3">
      <c r="A272" s="3" t="s">
        <v>587</v>
      </c>
      <c r="B272" s="1"/>
      <c r="C272" s="2"/>
      <c r="D272" s="2"/>
      <c r="E272" s="2"/>
      <c r="F272" s="19"/>
    </row>
    <row r="273" spans="1:6" ht="18.75" x14ac:dyDescent="0.3">
      <c r="A273" s="2"/>
      <c r="B273" s="2"/>
      <c r="C273" s="2"/>
      <c r="D273" s="2"/>
      <c r="E273" s="2"/>
      <c r="F273" s="19"/>
    </row>
    <row r="274" spans="1:6" ht="18.75" x14ac:dyDescent="0.3">
      <c r="A274" s="4" t="s">
        <v>2</v>
      </c>
      <c r="B274" s="4" t="s">
        <v>3</v>
      </c>
      <c r="C274" s="4" t="s">
        <v>4</v>
      </c>
      <c r="D274" s="4" t="s">
        <v>5</v>
      </c>
      <c r="E274" s="4" t="s">
        <v>6</v>
      </c>
      <c r="F274" s="25" t="s">
        <v>7</v>
      </c>
    </row>
    <row r="275" spans="1:6" x14ac:dyDescent="0.25">
      <c r="A275" t="s">
        <v>588</v>
      </c>
      <c r="B275" t="s">
        <v>589</v>
      </c>
      <c r="C275" t="s">
        <v>34</v>
      </c>
      <c r="D275" s="14" t="s">
        <v>590</v>
      </c>
      <c r="E275" t="s">
        <v>591</v>
      </c>
      <c r="F275" s="26">
        <v>5500</v>
      </c>
    </row>
    <row r="276" spans="1:6" x14ac:dyDescent="0.25">
      <c r="A276" t="s">
        <v>592</v>
      </c>
      <c r="B276" t="s">
        <v>593</v>
      </c>
      <c r="C276" t="s">
        <v>19</v>
      </c>
      <c r="D276" s="14" t="s">
        <v>590</v>
      </c>
      <c r="E276" t="s">
        <v>594</v>
      </c>
      <c r="F276" s="26">
        <v>34205</v>
      </c>
    </row>
    <row r="277" spans="1:6" x14ac:dyDescent="0.25">
      <c r="A277" t="s">
        <v>595</v>
      </c>
      <c r="B277" t="s">
        <v>596</v>
      </c>
      <c r="C277" t="s">
        <v>132</v>
      </c>
      <c r="D277" s="14" t="s">
        <v>590</v>
      </c>
      <c r="E277" t="s">
        <v>119</v>
      </c>
      <c r="F277" s="26">
        <v>650</v>
      </c>
    </row>
    <row r="278" spans="1:6" x14ac:dyDescent="0.25">
      <c r="A278" t="s">
        <v>597</v>
      </c>
      <c r="B278" t="s">
        <v>18</v>
      </c>
      <c r="C278" t="s">
        <v>19</v>
      </c>
      <c r="D278" s="14" t="s">
        <v>590</v>
      </c>
      <c r="E278" t="s">
        <v>598</v>
      </c>
      <c r="F278" s="26">
        <v>15764</v>
      </c>
    </row>
    <row r="279" spans="1:6" x14ac:dyDescent="0.25">
      <c r="A279" t="s">
        <v>599</v>
      </c>
      <c r="B279" t="s">
        <v>600</v>
      </c>
      <c r="C279" t="s">
        <v>51</v>
      </c>
      <c r="D279" s="14" t="s">
        <v>590</v>
      </c>
      <c r="E279" t="s">
        <v>601</v>
      </c>
      <c r="F279" s="26">
        <v>3141.25</v>
      </c>
    </row>
    <row r="280" spans="1:6" x14ac:dyDescent="0.25">
      <c r="A280" t="s">
        <v>602</v>
      </c>
      <c r="B280" t="s">
        <v>603</v>
      </c>
      <c r="C280" t="s">
        <v>19</v>
      </c>
      <c r="D280" s="14" t="s">
        <v>590</v>
      </c>
      <c r="E280" t="s">
        <v>604</v>
      </c>
      <c r="F280" s="26">
        <v>12862.5</v>
      </c>
    </row>
    <row r="281" spans="1:6" x14ac:dyDescent="0.25">
      <c r="A281" t="s">
        <v>605</v>
      </c>
      <c r="B281" t="s">
        <v>305</v>
      </c>
      <c r="C281" t="s">
        <v>19</v>
      </c>
      <c r="D281" s="14" t="s">
        <v>590</v>
      </c>
      <c r="E281" t="s">
        <v>606</v>
      </c>
      <c r="F281" s="26">
        <v>5290.9</v>
      </c>
    </row>
    <row r="282" spans="1:6" x14ac:dyDescent="0.25">
      <c r="A282" t="s">
        <v>607</v>
      </c>
      <c r="B282" t="s">
        <v>572</v>
      </c>
      <c r="C282" t="s">
        <v>19</v>
      </c>
      <c r="D282" s="14" t="s">
        <v>590</v>
      </c>
      <c r="E282" t="s">
        <v>608</v>
      </c>
      <c r="F282" s="26">
        <v>8550</v>
      </c>
    </row>
    <row r="283" spans="1:6" x14ac:dyDescent="0.25">
      <c r="A283" t="s">
        <v>609</v>
      </c>
      <c r="B283" t="s">
        <v>610</v>
      </c>
      <c r="C283" t="s">
        <v>19</v>
      </c>
      <c r="D283" s="14" t="s">
        <v>611</v>
      </c>
      <c r="E283" t="s">
        <v>612</v>
      </c>
      <c r="F283" s="26">
        <v>1000</v>
      </c>
    </row>
    <row r="284" spans="1:6" x14ac:dyDescent="0.25">
      <c r="A284" t="s">
        <v>613</v>
      </c>
      <c r="B284" t="s">
        <v>572</v>
      </c>
      <c r="C284" t="s">
        <v>19</v>
      </c>
      <c r="D284" s="14" t="s">
        <v>590</v>
      </c>
      <c r="E284" t="s">
        <v>614</v>
      </c>
      <c r="F284" s="26">
        <v>1250</v>
      </c>
    </row>
    <row r="285" spans="1:6" x14ac:dyDescent="0.25">
      <c r="A285" t="s">
        <v>615</v>
      </c>
      <c r="B285" t="s">
        <v>616</v>
      </c>
      <c r="C285" t="s">
        <v>19</v>
      </c>
      <c r="D285" s="14" t="s">
        <v>590</v>
      </c>
      <c r="E285" t="s">
        <v>617</v>
      </c>
      <c r="F285" s="26">
        <v>4000</v>
      </c>
    </row>
    <row r="286" spans="1:6" x14ac:dyDescent="0.25">
      <c r="A286" t="s">
        <v>618</v>
      </c>
      <c r="B286" t="s">
        <v>619</v>
      </c>
      <c r="C286" t="s">
        <v>71</v>
      </c>
      <c r="D286" s="14" t="s">
        <v>590</v>
      </c>
      <c r="E286" t="s">
        <v>591</v>
      </c>
      <c r="F286" s="26">
        <v>16802.240000000002</v>
      </c>
    </row>
    <row r="287" spans="1:6" x14ac:dyDescent="0.25">
      <c r="A287" t="s">
        <v>620</v>
      </c>
      <c r="B287" t="s">
        <v>621</v>
      </c>
      <c r="C287" t="s">
        <v>19</v>
      </c>
      <c r="D287" s="14" t="s">
        <v>590</v>
      </c>
      <c r="E287" t="s">
        <v>622</v>
      </c>
      <c r="F287" s="26">
        <v>3487.5</v>
      </c>
    </row>
    <row r="288" spans="1:6" x14ac:dyDescent="0.25">
      <c r="A288" t="s">
        <v>623</v>
      </c>
      <c r="B288" t="s">
        <v>624</v>
      </c>
      <c r="C288" t="s">
        <v>10</v>
      </c>
      <c r="D288" s="14" t="s">
        <v>590</v>
      </c>
      <c r="E288" t="s">
        <v>591</v>
      </c>
      <c r="F288" s="26">
        <v>17322.2</v>
      </c>
    </row>
    <row r="289" spans="1:6" x14ac:dyDescent="0.25">
      <c r="A289" t="s">
        <v>625</v>
      </c>
      <c r="B289" t="s">
        <v>626</v>
      </c>
      <c r="C289" t="s">
        <v>19</v>
      </c>
      <c r="D289" s="14" t="s">
        <v>590</v>
      </c>
      <c r="E289" t="s">
        <v>627</v>
      </c>
      <c r="F289" s="26">
        <v>1350</v>
      </c>
    </row>
    <row r="290" spans="1:6" x14ac:dyDescent="0.25">
      <c r="A290" t="s">
        <v>628</v>
      </c>
      <c r="B290" t="s">
        <v>629</v>
      </c>
      <c r="C290" t="s">
        <v>103</v>
      </c>
      <c r="D290" s="14" t="s">
        <v>590</v>
      </c>
      <c r="E290" t="s">
        <v>630</v>
      </c>
      <c r="F290" s="26">
        <v>7600</v>
      </c>
    </row>
    <row r="291" spans="1:6" x14ac:dyDescent="0.25">
      <c r="A291" t="s">
        <v>631</v>
      </c>
      <c r="B291" t="s">
        <v>632</v>
      </c>
      <c r="C291" t="s">
        <v>19</v>
      </c>
      <c r="D291" s="14" t="s">
        <v>590</v>
      </c>
      <c r="E291" t="s">
        <v>606</v>
      </c>
      <c r="F291" s="26">
        <v>2200</v>
      </c>
    </row>
    <row r="292" spans="1:6" x14ac:dyDescent="0.25">
      <c r="A292" t="s">
        <v>633</v>
      </c>
      <c r="B292" t="s">
        <v>634</v>
      </c>
      <c r="C292" t="s">
        <v>190</v>
      </c>
      <c r="D292" s="14" t="s">
        <v>635</v>
      </c>
      <c r="E292" t="s">
        <v>636</v>
      </c>
      <c r="F292" s="26">
        <v>750</v>
      </c>
    </row>
    <row r="293" spans="1:6" x14ac:dyDescent="0.25">
      <c r="A293" t="s">
        <v>637</v>
      </c>
      <c r="B293" t="s">
        <v>18</v>
      </c>
      <c r="C293" t="s">
        <v>19</v>
      </c>
      <c r="D293" s="14" t="s">
        <v>590</v>
      </c>
      <c r="E293" t="s">
        <v>638</v>
      </c>
      <c r="F293" s="26">
        <v>46710</v>
      </c>
    </row>
    <row r="294" spans="1:6" x14ac:dyDescent="0.25">
      <c r="A294" t="s">
        <v>639</v>
      </c>
      <c r="B294" t="s">
        <v>572</v>
      </c>
      <c r="C294" t="s">
        <v>19</v>
      </c>
      <c r="D294" s="14" t="s">
        <v>590</v>
      </c>
      <c r="E294" t="s">
        <v>640</v>
      </c>
      <c r="F294" s="26">
        <v>11750</v>
      </c>
    </row>
    <row r="295" spans="1:6" x14ac:dyDescent="0.25">
      <c r="A295" t="s">
        <v>641</v>
      </c>
      <c r="B295" t="s">
        <v>18</v>
      </c>
      <c r="C295" t="s">
        <v>19</v>
      </c>
      <c r="D295" s="14" t="s">
        <v>590</v>
      </c>
      <c r="E295" t="s">
        <v>642</v>
      </c>
      <c r="F295" s="26">
        <v>4137.5</v>
      </c>
    </row>
    <row r="296" spans="1:6" x14ac:dyDescent="0.25">
      <c r="A296" t="s">
        <v>643</v>
      </c>
      <c r="B296" t="s">
        <v>18</v>
      </c>
      <c r="C296" t="s">
        <v>19</v>
      </c>
      <c r="D296" s="14" t="s">
        <v>590</v>
      </c>
      <c r="E296" t="s">
        <v>644</v>
      </c>
      <c r="F296" s="26">
        <v>12405</v>
      </c>
    </row>
    <row r="297" spans="1:6" x14ac:dyDescent="0.25">
      <c r="A297" t="s">
        <v>645</v>
      </c>
      <c r="B297" t="s">
        <v>18</v>
      </c>
      <c r="C297" t="s">
        <v>19</v>
      </c>
      <c r="D297" s="14" t="s">
        <v>590</v>
      </c>
      <c r="E297" t="s">
        <v>646</v>
      </c>
      <c r="F297" s="26">
        <v>1700</v>
      </c>
    </row>
    <row r="298" spans="1:6" x14ac:dyDescent="0.25">
      <c r="A298" t="s">
        <v>647</v>
      </c>
      <c r="B298" t="s">
        <v>648</v>
      </c>
      <c r="C298" t="s">
        <v>649</v>
      </c>
      <c r="D298" s="14" t="s">
        <v>590</v>
      </c>
      <c r="E298" t="s">
        <v>650</v>
      </c>
      <c r="F298" s="26">
        <v>15955</v>
      </c>
    </row>
    <row r="299" spans="1:6" x14ac:dyDescent="0.25">
      <c r="A299" t="s">
        <v>651</v>
      </c>
      <c r="B299" t="s">
        <v>652</v>
      </c>
      <c r="C299" t="s">
        <v>19</v>
      </c>
      <c r="D299" s="14" t="s">
        <v>590</v>
      </c>
      <c r="E299" t="s">
        <v>653</v>
      </c>
      <c r="F299" s="26">
        <v>18340</v>
      </c>
    </row>
    <row r="300" spans="1:6" x14ac:dyDescent="0.25">
      <c r="A300" t="s">
        <v>654</v>
      </c>
      <c r="B300" t="s">
        <v>18</v>
      </c>
      <c r="C300" t="s">
        <v>19</v>
      </c>
      <c r="D300" s="14" t="s">
        <v>590</v>
      </c>
      <c r="E300" t="s">
        <v>655</v>
      </c>
      <c r="F300" s="26">
        <v>1000</v>
      </c>
    </row>
    <row r="301" spans="1:6" x14ac:dyDescent="0.25">
      <c r="A301" t="s">
        <v>656</v>
      </c>
      <c r="B301" t="s">
        <v>657</v>
      </c>
      <c r="C301" t="s">
        <v>10</v>
      </c>
      <c r="D301" s="14" t="s">
        <v>590</v>
      </c>
      <c r="E301" t="s">
        <v>658</v>
      </c>
      <c r="F301" s="26">
        <v>16383</v>
      </c>
    </row>
    <row r="302" spans="1:6" x14ac:dyDescent="0.25">
      <c r="A302" t="s">
        <v>659</v>
      </c>
      <c r="B302" t="s">
        <v>414</v>
      </c>
      <c r="C302" t="s">
        <v>19</v>
      </c>
      <c r="D302" s="14" t="s">
        <v>590</v>
      </c>
      <c r="E302" t="s">
        <v>660</v>
      </c>
      <c r="F302" s="26">
        <v>7000</v>
      </c>
    </row>
    <row r="303" spans="1:6" x14ac:dyDescent="0.25">
      <c r="A303" t="s">
        <v>28</v>
      </c>
      <c r="B303" t="s">
        <v>389</v>
      </c>
      <c r="C303" t="s">
        <v>30</v>
      </c>
      <c r="D303" s="14" t="s">
        <v>590</v>
      </c>
      <c r="E303" t="s">
        <v>661</v>
      </c>
      <c r="F303" s="26">
        <v>3750</v>
      </c>
    </row>
    <row r="304" spans="1:6" x14ac:dyDescent="0.25">
      <c r="A304" t="s">
        <v>662</v>
      </c>
      <c r="B304" t="s">
        <v>663</v>
      </c>
      <c r="C304" t="s">
        <v>19</v>
      </c>
      <c r="D304" s="14" t="s">
        <v>590</v>
      </c>
      <c r="E304" t="s">
        <v>604</v>
      </c>
      <c r="F304" s="26">
        <v>2000</v>
      </c>
    </row>
    <row r="305" spans="1:6" x14ac:dyDescent="0.25">
      <c r="A305" t="s">
        <v>664</v>
      </c>
      <c r="B305" t="s">
        <v>18</v>
      </c>
      <c r="C305" t="s">
        <v>19</v>
      </c>
      <c r="D305" s="14" t="s">
        <v>590</v>
      </c>
      <c r="E305" t="s">
        <v>601</v>
      </c>
      <c r="F305" s="26">
        <v>59830</v>
      </c>
    </row>
    <row r="306" spans="1:6" x14ac:dyDescent="0.25">
      <c r="A306" t="s">
        <v>665</v>
      </c>
      <c r="B306" t="s">
        <v>666</v>
      </c>
      <c r="C306" t="s">
        <v>94</v>
      </c>
      <c r="D306" s="14" t="s">
        <v>590</v>
      </c>
      <c r="E306" t="s">
        <v>667</v>
      </c>
      <c r="F306" s="26">
        <v>4750</v>
      </c>
    </row>
    <row r="307" spans="1:6" x14ac:dyDescent="0.25">
      <c r="A307" t="s">
        <v>668</v>
      </c>
      <c r="B307" t="s">
        <v>626</v>
      </c>
      <c r="C307" t="s">
        <v>19</v>
      </c>
      <c r="D307" s="14" t="s">
        <v>590</v>
      </c>
      <c r="E307" t="s">
        <v>669</v>
      </c>
      <c r="F307" s="26">
        <v>9750</v>
      </c>
    </row>
    <row r="308" spans="1:6" x14ac:dyDescent="0.25">
      <c r="A308" t="s">
        <v>670</v>
      </c>
      <c r="B308" t="s">
        <v>572</v>
      </c>
      <c r="C308" t="s">
        <v>19</v>
      </c>
      <c r="D308" s="14" t="s">
        <v>590</v>
      </c>
      <c r="E308" t="s">
        <v>671</v>
      </c>
      <c r="F308" s="26">
        <v>1395.88</v>
      </c>
    </row>
    <row r="309" spans="1:6" x14ac:dyDescent="0.25">
      <c r="A309" t="s">
        <v>672</v>
      </c>
      <c r="B309" t="s">
        <v>18</v>
      </c>
      <c r="C309" t="s">
        <v>19</v>
      </c>
      <c r="D309" s="14" t="s">
        <v>590</v>
      </c>
      <c r="E309" t="s">
        <v>644</v>
      </c>
      <c r="F309" s="26">
        <v>2125</v>
      </c>
    </row>
    <row r="310" spans="1:6" x14ac:dyDescent="0.25">
      <c r="A310" t="s">
        <v>673</v>
      </c>
      <c r="B310" t="s">
        <v>18</v>
      </c>
      <c r="C310" t="s">
        <v>19</v>
      </c>
      <c r="D310" s="14" t="s">
        <v>590</v>
      </c>
      <c r="E310" t="s">
        <v>674</v>
      </c>
      <c r="F310" s="26">
        <v>650</v>
      </c>
    </row>
    <row r="311" spans="1:6" x14ac:dyDescent="0.25">
      <c r="A311" t="s">
        <v>675</v>
      </c>
      <c r="B311" t="s">
        <v>676</v>
      </c>
      <c r="C311" t="s">
        <v>94</v>
      </c>
      <c r="D311" s="14" t="s">
        <v>590</v>
      </c>
      <c r="E311" t="s">
        <v>677</v>
      </c>
      <c r="F311" s="26">
        <v>5550</v>
      </c>
    </row>
    <row r="312" spans="1:6" x14ac:dyDescent="0.25">
      <c r="A312" t="s">
        <v>678</v>
      </c>
      <c r="B312" t="s">
        <v>18</v>
      </c>
      <c r="C312" t="s">
        <v>19</v>
      </c>
      <c r="D312" s="14" t="s">
        <v>590</v>
      </c>
      <c r="E312" t="s">
        <v>604</v>
      </c>
      <c r="F312" s="26">
        <v>2800</v>
      </c>
    </row>
    <row r="313" spans="1:6" x14ac:dyDescent="0.25">
      <c r="A313" t="s">
        <v>679</v>
      </c>
      <c r="B313" t="s">
        <v>680</v>
      </c>
      <c r="C313" t="s">
        <v>19</v>
      </c>
      <c r="D313" s="14" t="s">
        <v>590</v>
      </c>
      <c r="E313" t="s">
        <v>677</v>
      </c>
      <c r="F313" s="26">
        <v>775</v>
      </c>
    </row>
    <row r="314" spans="1:6" x14ac:dyDescent="0.25">
      <c r="A314" t="s">
        <v>681</v>
      </c>
      <c r="B314" t="s">
        <v>18</v>
      </c>
      <c r="C314" t="s">
        <v>19</v>
      </c>
      <c r="D314" s="14" t="s">
        <v>590</v>
      </c>
      <c r="E314" t="s">
        <v>682</v>
      </c>
      <c r="F314" s="26">
        <v>6576.25</v>
      </c>
    </row>
    <row r="315" spans="1:6" x14ac:dyDescent="0.25">
      <c r="A315" t="s">
        <v>683</v>
      </c>
      <c r="B315" t="s">
        <v>18</v>
      </c>
      <c r="C315" t="s">
        <v>19</v>
      </c>
      <c r="D315" s="14" t="s">
        <v>590</v>
      </c>
      <c r="E315" t="s">
        <v>604</v>
      </c>
      <c r="F315" s="26">
        <v>7400</v>
      </c>
    </row>
    <row r="316" spans="1:6" x14ac:dyDescent="0.25">
      <c r="A316" t="s">
        <v>684</v>
      </c>
      <c r="B316" t="s">
        <v>18</v>
      </c>
      <c r="C316" t="s">
        <v>19</v>
      </c>
      <c r="D316" s="14" t="s">
        <v>590</v>
      </c>
      <c r="E316" t="s">
        <v>601</v>
      </c>
      <c r="F316" s="26">
        <v>8338.34</v>
      </c>
    </row>
    <row r="317" spans="1:6" x14ac:dyDescent="0.25">
      <c r="A317" t="s">
        <v>685</v>
      </c>
      <c r="B317" t="s">
        <v>616</v>
      </c>
      <c r="C317" t="s">
        <v>19</v>
      </c>
      <c r="D317" s="14" t="s">
        <v>590</v>
      </c>
      <c r="E317" t="s">
        <v>604</v>
      </c>
      <c r="F317" s="26">
        <v>3000</v>
      </c>
    </row>
    <row r="318" spans="1:6" x14ac:dyDescent="0.25">
      <c r="A318" t="s">
        <v>686</v>
      </c>
      <c r="B318" t="s">
        <v>687</v>
      </c>
      <c r="C318" t="s">
        <v>103</v>
      </c>
      <c r="D318" s="14" t="s">
        <v>590</v>
      </c>
      <c r="E318" t="s">
        <v>601</v>
      </c>
      <c r="F318" s="26">
        <v>16133.1</v>
      </c>
    </row>
    <row r="319" spans="1:6" x14ac:dyDescent="0.25">
      <c r="A319" t="s">
        <v>688</v>
      </c>
      <c r="B319" t="s">
        <v>689</v>
      </c>
      <c r="C319" t="s">
        <v>51</v>
      </c>
      <c r="D319" s="14" t="s">
        <v>590</v>
      </c>
      <c r="E319" t="s">
        <v>690</v>
      </c>
      <c r="F319" s="26">
        <v>20993.74</v>
      </c>
    </row>
    <row r="320" spans="1:6" x14ac:dyDescent="0.25">
      <c r="A320" t="s">
        <v>691</v>
      </c>
      <c r="B320" t="s">
        <v>18</v>
      </c>
      <c r="C320" t="s">
        <v>19</v>
      </c>
      <c r="D320" s="14" t="s">
        <v>590</v>
      </c>
      <c r="E320" t="s">
        <v>692</v>
      </c>
      <c r="F320" s="26">
        <v>2400</v>
      </c>
    </row>
    <row r="321" spans="1:6" x14ac:dyDescent="0.25">
      <c r="A321" t="s">
        <v>693</v>
      </c>
      <c r="B321" t="s">
        <v>18</v>
      </c>
      <c r="C321" t="s">
        <v>19</v>
      </c>
      <c r="D321" s="14" t="s">
        <v>590</v>
      </c>
      <c r="E321" t="s">
        <v>642</v>
      </c>
      <c r="F321" s="26">
        <v>9100</v>
      </c>
    </row>
    <row r="322" spans="1:6" x14ac:dyDescent="0.25">
      <c r="A322" t="s">
        <v>694</v>
      </c>
      <c r="B322" t="s">
        <v>23</v>
      </c>
      <c r="C322" t="s">
        <v>19</v>
      </c>
      <c r="D322" s="14" t="s">
        <v>590</v>
      </c>
      <c r="E322" t="s">
        <v>591</v>
      </c>
      <c r="F322" s="26">
        <v>2700</v>
      </c>
    </row>
    <row r="323" spans="1:6" x14ac:dyDescent="0.25">
      <c r="A323" t="s">
        <v>695</v>
      </c>
      <c r="B323" t="s">
        <v>696</v>
      </c>
      <c r="C323" t="s">
        <v>19</v>
      </c>
      <c r="D323" s="14" t="s">
        <v>590</v>
      </c>
      <c r="E323" t="s">
        <v>697</v>
      </c>
      <c r="F323" s="26">
        <v>9072.5400000000009</v>
      </c>
    </row>
    <row r="324" spans="1:6" x14ac:dyDescent="0.25">
      <c r="A324" t="s">
        <v>698</v>
      </c>
      <c r="B324" t="s">
        <v>18</v>
      </c>
      <c r="C324" t="s">
        <v>19</v>
      </c>
      <c r="D324" s="14" t="s">
        <v>590</v>
      </c>
      <c r="E324" t="s">
        <v>699</v>
      </c>
      <c r="F324" s="26">
        <v>1200</v>
      </c>
    </row>
    <row r="325" spans="1:6" x14ac:dyDescent="0.25">
      <c r="A325" t="s">
        <v>700</v>
      </c>
      <c r="B325" t="s">
        <v>701</v>
      </c>
      <c r="C325" t="s">
        <v>132</v>
      </c>
      <c r="D325" s="14" t="s">
        <v>590</v>
      </c>
      <c r="E325" t="s">
        <v>661</v>
      </c>
      <c r="F325" s="26">
        <v>10400</v>
      </c>
    </row>
    <row r="326" spans="1:6" x14ac:dyDescent="0.25">
      <c r="A326" t="s">
        <v>702</v>
      </c>
      <c r="B326" t="s">
        <v>572</v>
      </c>
      <c r="C326" t="s">
        <v>19</v>
      </c>
      <c r="D326" s="14" t="s">
        <v>590</v>
      </c>
      <c r="E326" t="s">
        <v>692</v>
      </c>
      <c r="F326" s="26">
        <v>1775</v>
      </c>
    </row>
    <row r="327" spans="1:6" x14ac:dyDescent="0.25">
      <c r="A327" t="s">
        <v>703</v>
      </c>
      <c r="B327" t="s">
        <v>18</v>
      </c>
      <c r="C327" t="s">
        <v>19</v>
      </c>
      <c r="D327" s="14" t="s">
        <v>590</v>
      </c>
      <c r="E327" t="s">
        <v>644</v>
      </c>
      <c r="F327" s="26">
        <v>9750</v>
      </c>
    </row>
    <row r="328" spans="1:6" x14ac:dyDescent="0.25">
      <c r="A328" t="s">
        <v>704</v>
      </c>
      <c r="B328" t="s">
        <v>18</v>
      </c>
      <c r="C328" t="s">
        <v>19</v>
      </c>
      <c r="D328" s="14" t="s">
        <v>590</v>
      </c>
      <c r="E328" t="s">
        <v>661</v>
      </c>
      <c r="F328" s="26">
        <v>10160</v>
      </c>
    </row>
    <row r="329" spans="1:6" x14ac:dyDescent="0.25">
      <c r="A329" t="s">
        <v>705</v>
      </c>
      <c r="B329" t="s">
        <v>706</v>
      </c>
      <c r="C329" t="s">
        <v>19</v>
      </c>
      <c r="D329" s="14" t="s">
        <v>590</v>
      </c>
      <c r="E329" t="s">
        <v>653</v>
      </c>
      <c r="F329" s="26">
        <v>12450</v>
      </c>
    </row>
    <row r="330" spans="1:6" x14ac:dyDescent="0.25">
      <c r="A330" t="s">
        <v>707</v>
      </c>
      <c r="B330" t="s">
        <v>593</v>
      </c>
      <c r="C330" t="s">
        <v>19</v>
      </c>
      <c r="D330" s="14" t="s">
        <v>590</v>
      </c>
      <c r="E330" t="s">
        <v>708</v>
      </c>
      <c r="F330" s="26">
        <v>1860</v>
      </c>
    </row>
    <row r="331" spans="1:6" x14ac:dyDescent="0.25">
      <c r="A331" t="s">
        <v>709</v>
      </c>
      <c r="B331" t="s">
        <v>328</v>
      </c>
      <c r="C331" t="s">
        <v>19</v>
      </c>
      <c r="D331" s="14" t="s">
        <v>590</v>
      </c>
      <c r="E331" t="s">
        <v>710</v>
      </c>
      <c r="F331" s="26">
        <v>9730</v>
      </c>
    </row>
    <row r="332" spans="1:6" x14ac:dyDescent="0.25">
      <c r="A332" t="s">
        <v>711</v>
      </c>
      <c r="B332" t="s">
        <v>89</v>
      </c>
      <c r="C332" t="s">
        <v>19</v>
      </c>
      <c r="D332" s="14" t="s">
        <v>590</v>
      </c>
      <c r="E332" t="s">
        <v>604</v>
      </c>
      <c r="F332" s="26">
        <v>1700</v>
      </c>
    </row>
    <row r="333" spans="1:6" x14ac:dyDescent="0.25">
      <c r="A333" t="s">
        <v>712</v>
      </c>
      <c r="B333" t="s">
        <v>713</v>
      </c>
      <c r="C333" t="s">
        <v>243</v>
      </c>
      <c r="D333" s="14" t="s">
        <v>590</v>
      </c>
      <c r="E333" t="s">
        <v>591</v>
      </c>
      <c r="F333" s="26">
        <v>4600</v>
      </c>
    </row>
    <row r="334" spans="1:6" x14ac:dyDescent="0.25">
      <c r="A334" t="s">
        <v>714</v>
      </c>
      <c r="B334" t="s">
        <v>323</v>
      </c>
      <c r="C334" t="s">
        <v>19</v>
      </c>
      <c r="D334" s="14" t="s">
        <v>590</v>
      </c>
      <c r="E334" t="s">
        <v>710</v>
      </c>
      <c r="F334" s="26">
        <v>900</v>
      </c>
    </row>
    <row r="335" spans="1:6" x14ac:dyDescent="0.25">
      <c r="A335" t="s">
        <v>715</v>
      </c>
      <c r="B335" t="s">
        <v>18</v>
      </c>
      <c r="C335" t="s">
        <v>19</v>
      </c>
      <c r="D335" s="14" t="s">
        <v>590</v>
      </c>
      <c r="E335" t="s">
        <v>716</v>
      </c>
      <c r="F335" s="26">
        <v>1275</v>
      </c>
    </row>
    <row r="336" spans="1:6" x14ac:dyDescent="0.25">
      <c r="A336" t="s">
        <v>717</v>
      </c>
      <c r="B336" t="s">
        <v>718</v>
      </c>
      <c r="C336" t="s">
        <v>71</v>
      </c>
      <c r="D336" s="14" t="s">
        <v>590</v>
      </c>
      <c r="E336" t="s">
        <v>658</v>
      </c>
      <c r="F336" s="26">
        <v>3877.1</v>
      </c>
    </row>
    <row r="337" spans="1:6" x14ac:dyDescent="0.25">
      <c r="A337" t="s">
        <v>719</v>
      </c>
      <c r="B337" t="s">
        <v>720</v>
      </c>
      <c r="C337" t="s">
        <v>39</v>
      </c>
      <c r="D337" s="14" t="s">
        <v>590</v>
      </c>
      <c r="E337" t="s">
        <v>658</v>
      </c>
      <c r="F337" s="26">
        <v>11025.92</v>
      </c>
    </row>
    <row r="338" spans="1:6" x14ac:dyDescent="0.25">
      <c r="A338" t="s">
        <v>721</v>
      </c>
      <c r="B338" t="s">
        <v>279</v>
      </c>
      <c r="C338" t="s">
        <v>19</v>
      </c>
      <c r="D338" s="14" t="s">
        <v>590</v>
      </c>
      <c r="E338" t="s">
        <v>710</v>
      </c>
      <c r="F338" s="26">
        <v>3206</v>
      </c>
    </row>
    <row r="339" spans="1:6" x14ac:dyDescent="0.25">
      <c r="A339" t="s">
        <v>722</v>
      </c>
      <c r="B339" t="s">
        <v>18</v>
      </c>
      <c r="C339" t="s">
        <v>19</v>
      </c>
      <c r="D339" s="14" t="s">
        <v>590</v>
      </c>
      <c r="E339" t="s">
        <v>658</v>
      </c>
      <c r="F339" s="26">
        <v>13425</v>
      </c>
    </row>
    <row r="340" spans="1:6" x14ac:dyDescent="0.25">
      <c r="A340" t="s">
        <v>723</v>
      </c>
      <c r="B340" t="s">
        <v>18</v>
      </c>
      <c r="C340" t="s">
        <v>19</v>
      </c>
      <c r="D340" s="14" t="s">
        <v>590</v>
      </c>
      <c r="E340" t="s">
        <v>661</v>
      </c>
      <c r="F340" s="26">
        <v>677</v>
      </c>
    </row>
    <row r="341" spans="1:6" x14ac:dyDescent="0.25">
      <c r="A341" t="s">
        <v>724</v>
      </c>
      <c r="B341" t="s">
        <v>323</v>
      </c>
      <c r="C341" t="s">
        <v>19</v>
      </c>
      <c r="D341" s="14" t="s">
        <v>590</v>
      </c>
      <c r="E341" t="s">
        <v>725</v>
      </c>
      <c r="F341" s="26">
        <v>17022.5</v>
      </c>
    </row>
    <row r="342" spans="1:6" x14ac:dyDescent="0.25">
      <c r="A342" t="s">
        <v>726</v>
      </c>
      <c r="B342" t="s">
        <v>117</v>
      </c>
      <c r="C342" t="s">
        <v>71</v>
      </c>
      <c r="D342" s="14" t="s">
        <v>590</v>
      </c>
      <c r="E342" t="s">
        <v>601</v>
      </c>
      <c r="F342" s="26">
        <v>57786.7</v>
      </c>
    </row>
    <row r="343" spans="1:6" x14ac:dyDescent="0.25">
      <c r="A343" t="s">
        <v>727</v>
      </c>
      <c r="B343" t="s">
        <v>18</v>
      </c>
      <c r="C343" t="s">
        <v>19</v>
      </c>
      <c r="D343" s="14" t="s">
        <v>590</v>
      </c>
      <c r="E343" t="s">
        <v>661</v>
      </c>
      <c r="F343" s="26">
        <v>23040.35</v>
      </c>
    </row>
    <row r="344" spans="1:6" x14ac:dyDescent="0.25">
      <c r="A344" t="s">
        <v>728</v>
      </c>
      <c r="B344" t="s">
        <v>729</v>
      </c>
      <c r="C344" t="s">
        <v>132</v>
      </c>
      <c r="D344" s="14" t="s">
        <v>590</v>
      </c>
      <c r="E344" t="s">
        <v>591</v>
      </c>
      <c r="F344" s="26">
        <v>1600</v>
      </c>
    </row>
    <row r="345" spans="1:6" x14ac:dyDescent="0.25">
      <c r="A345" t="s">
        <v>730</v>
      </c>
      <c r="B345" t="s">
        <v>151</v>
      </c>
      <c r="C345" t="s">
        <v>19</v>
      </c>
      <c r="D345" s="14" t="s">
        <v>590</v>
      </c>
      <c r="E345" t="s">
        <v>644</v>
      </c>
      <c r="F345" s="26">
        <v>15911</v>
      </c>
    </row>
    <row r="346" spans="1:6" x14ac:dyDescent="0.25">
      <c r="A346" t="s">
        <v>731</v>
      </c>
      <c r="B346" t="s">
        <v>732</v>
      </c>
      <c r="C346" t="s">
        <v>132</v>
      </c>
      <c r="D346" s="14" t="s">
        <v>590</v>
      </c>
      <c r="E346" t="s">
        <v>601</v>
      </c>
      <c r="F346" s="26">
        <v>40665</v>
      </c>
    </row>
    <row r="347" spans="1:6" x14ac:dyDescent="0.25">
      <c r="A347" t="s">
        <v>733</v>
      </c>
      <c r="B347" t="s">
        <v>18</v>
      </c>
      <c r="C347" t="s">
        <v>19</v>
      </c>
      <c r="D347" s="14" t="s">
        <v>590</v>
      </c>
      <c r="E347" t="s">
        <v>642</v>
      </c>
      <c r="F347" s="26">
        <v>625</v>
      </c>
    </row>
    <row r="348" spans="1:6" x14ac:dyDescent="0.25">
      <c r="A348" t="s">
        <v>734</v>
      </c>
      <c r="B348" t="s">
        <v>735</v>
      </c>
      <c r="C348" t="s">
        <v>71</v>
      </c>
      <c r="D348" s="14" t="s">
        <v>590</v>
      </c>
      <c r="E348" t="s">
        <v>591</v>
      </c>
      <c r="F348" s="26">
        <v>3300</v>
      </c>
    </row>
    <row r="349" spans="1:6" x14ac:dyDescent="0.25">
      <c r="A349" t="s">
        <v>736</v>
      </c>
      <c r="B349" t="s">
        <v>279</v>
      </c>
      <c r="C349" t="s">
        <v>94</v>
      </c>
      <c r="D349" s="14" t="s">
        <v>590</v>
      </c>
      <c r="E349" t="s">
        <v>601</v>
      </c>
      <c r="F349" s="26">
        <v>1785</v>
      </c>
    </row>
    <row r="350" spans="1:6" x14ac:dyDescent="0.25">
      <c r="A350" t="s">
        <v>737</v>
      </c>
      <c r="B350" t="s">
        <v>279</v>
      </c>
      <c r="C350" t="s">
        <v>19</v>
      </c>
      <c r="D350" s="14" t="s">
        <v>590</v>
      </c>
      <c r="E350" t="s">
        <v>601</v>
      </c>
      <c r="F350" s="26">
        <v>24762.5</v>
      </c>
    </row>
    <row r="351" spans="1:6" x14ac:dyDescent="0.25">
      <c r="A351" t="s">
        <v>738</v>
      </c>
      <c r="B351" t="s">
        <v>706</v>
      </c>
      <c r="C351" t="s">
        <v>19</v>
      </c>
      <c r="D351" s="14" t="s">
        <v>590</v>
      </c>
      <c r="E351" t="s">
        <v>642</v>
      </c>
      <c r="F351" s="26">
        <v>5000</v>
      </c>
    </row>
    <row r="352" spans="1:6" x14ac:dyDescent="0.25">
      <c r="A352" t="s">
        <v>739</v>
      </c>
      <c r="B352" t="s">
        <v>740</v>
      </c>
      <c r="C352" t="s">
        <v>103</v>
      </c>
      <c r="D352" s="14" t="s">
        <v>590</v>
      </c>
      <c r="E352" t="s">
        <v>642</v>
      </c>
      <c r="F352" s="26">
        <v>3475</v>
      </c>
    </row>
    <row r="353" spans="1:6" x14ac:dyDescent="0.25">
      <c r="A353" t="s">
        <v>741</v>
      </c>
      <c r="B353" t="s">
        <v>117</v>
      </c>
      <c r="C353" t="s">
        <v>71</v>
      </c>
      <c r="D353" s="14" t="s">
        <v>590</v>
      </c>
      <c r="E353" t="s">
        <v>742</v>
      </c>
      <c r="F353" s="26">
        <v>4600</v>
      </c>
    </row>
    <row r="354" spans="1:6" x14ac:dyDescent="0.25">
      <c r="A354" t="s">
        <v>743</v>
      </c>
      <c r="B354" t="s">
        <v>744</v>
      </c>
      <c r="C354" t="s">
        <v>451</v>
      </c>
      <c r="D354" s="14" t="s">
        <v>590</v>
      </c>
      <c r="E354" t="s">
        <v>745</v>
      </c>
      <c r="F354" s="26">
        <v>4700</v>
      </c>
    </row>
    <row r="355" spans="1:6" x14ac:dyDescent="0.25">
      <c r="A355" t="s">
        <v>746</v>
      </c>
      <c r="B355" t="s">
        <v>680</v>
      </c>
      <c r="C355" t="s">
        <v>19</v>
      </c>
      <c r="D355" s="14" t="s">
        <v>590</v>
      </c>
      <c r="E355" t="s">
        <v>747</v>
      </c>
      <c r="F355" s="26">
        <v>6755.76</v>
      </c>
    </row>
    <row r="356" spans="1:6" x14ac:dyDescent="0.25">
      <c r="A356" t="s">
        <v>748</v>
      </c>
      <c r="B356" t="s">
        <v>18</v>
      </c>
      <c r="C356" t="s">
        <v>19</v>
      </c>
      <c r="D356" s="14" t="s">
        <v>590</v>
      </c>
      <c r="E356" t="s">
        <v>749</v>
      </c>
      <c r="F356" s="26">
        <v>2025</v>
      </c>
    </row>
    <row r="357" spans="1:6" x14ac:dyDescent="0.25">
      <c r="A357" t="s">
        <v>750</v>
      </c>
      <c r="B357" t="s">
        <v>751</v>
      </c>
      <c r="C357" t="s">
        <v>99</v>
      </c>
      <c r="D357" s="14" t="s">
        <v>590</v>
      </c>
      <c r="E357" t="s">
        <v>752</v>
      </c>
      <c r="F357" s="26">
        <v>8100</v>
      </c>
    </row>
    <row r="358" spans="1:6" x14ac:dyDescent="0.25">
      <c r="A358" t="s">
        <v>753</v>
      </c>
      <c r="B358" t="s">
        <v>151</v>
      </c>
      <c r="C358" t="s">
        <v>19</v>
      </c>
      <c r="D358" s="14" t="s">
        <v>590</v>
      </c>
      <c r="E358" t="s">
        <v>754</v>
      </c>
      <c r="F358" s="26">
        <v>1831.56</v>
      </c>
    </row>
    <row r="359" spans="1:6" ht="16.5" thickBot="1" x14ac:dyDescent="0.3">
      <c r="F359" s="16">
        <f>SUM(F275:F358)</f>
        <v>777192.33</v>
      </c>
    </row>
    <row r="360" spans="1:6" ht="16.5" thickTop="1" x14ac:dyDescent="0.25"/>
    <row r="361" spans="1:6" ht="18.75" x14ac:dyDescent="0.3">
      <c r="A361" s="3" t="s">
        <v>755</v>
      </c>
      <c r="B361" s="1"/>
      <c r="C361" s="2"/>
      <c r="D361" s="2"/>
      <c r="E361" s="2"/>
      <c r="F361" s="17"/>
    </row>
    <row r="362" spans="1:6" ht="18.75" x14ac:dyDescent="0.3">
      <c r="A362" s="2"/>
      <c r="B362" s="2"/>
      <c r="C362" s="2"/>
      <c r="D362" s="2"/>
      <c r="E362" s="2"/>
      <c r="F362" s="17"/>
    </row>
    <row r="363" spans="1:6" ht="18.75" x14ac:dyDescent="0.3">
      <c r="A363" s="4" t="s">
        <v>2</v>
      </c>
      <c r="B363" s="4" t="s">
        <v>3</v>
      </c>
      <c r="C363" s="4" t="s">
        <v>4</v>
      </c>
      <c r="D363" s="4" t="s">
        <v>5</v>
      </c>
      <c r="E363" s="4" t="s">
        <v>6</v>
      </c>
      <c r="F363" s="18" t="s">
        <v>7</v>
      </c>
    </row>
    <row r="364" spans="1:6" ht="18.75" x14ac:dyDescent="0.3">
      <c r="A364" s="2" t="s">
        <v>756</v>
      </c>
      <c r="B364" s="2" t="s">
        <v>757</v>
      </c>
      <c r="C364" s="2" t="s">
        <v>103</v>
      </c>
      <c r="D364" s="5" t="s">
        <v>76</v>
      </c>
      <c r="E364" s="2" t="s">
        <v>758</v>
      </c>
      <c r="F364" s="19">
        <v>12000</v>
      </c>
    </row>
    <row r="365" spans="1:6" ht="18.75" x14ac:dyDescent="0.3">
      <c r="A365" s="2" t="s">
        <v>759</v>
      </c>
      <c r="B365" s="2" t="s">
        <v>760</v>
      </c>
      <c r="C365" s="2" t="s">
        <v>761</v>
      </c>
      <c r="D365" s="5" t="s">
        <v>76</v>
      </c>
      <c r="E365" s="2" t="s">
        <v>758</v>
      </c>
      <c r="F365" s="19">
        <v>12000</v>
      </c>
    </row>
    <row r="366" spans="1:6" ht="18.75" x14ac:dyDescent="0.3">
      <c r="A366" s="2" t="s">
        <v>109</v>
      </c>
      <c r="B366" s="2" t="s">
        <v>110</v>
      </c>
      <c r="C366" s="2" t="s">
        <v>14</v>
      </c>
      <c r="D366" s="10">
        <v>44615</v>
      </c>
      <c r="E366" s="2" t="s">
        <v>762</v>
      </c>
      <c r="F366" s="19">
        <v>3850</v>
      </c>
    </row>
    <row r="367" spans="1:6" ht="18.75" x14ac:dyDescent="0.3">
      <c r="A367" s="2" t="s">
        <v>763</v>
      </c>
      <c r="B367" s="2" t="s">
        <v>764</v>
      </c>
      <c r="C367" s="2" t="s">
        <v>19</v>
      </c>
      <c r="D367" s="10">
        <v>44670</v>
      </c>
      <c r="E367" s="2" t="s">
        <v>765</v>
      </c>
      <c r="F367" s="19">
        <v>250</v>
      </c>
    </row>
    <row r="368" spans="1:6" ht="19.5" thickBot="1" x14ac:dyDescent="0.35">
      <c r="A368" s="2"/>
      <c r="B368" s="2"/>
      <c r="C368" s="2"/>
      <c r="D368" s="2"/>
      <c r="E368" s="2"/>
      <c r="F368" s="20">
        <f>SUM(F364:F367)</f>
        <v>28100</v>
      </c>
    </row>
    <row r="369" spans="1:6" ht="16.5" thickTop="1" x14ac:dyDescent="0.25"/>
    <row r="370" spans="1:6" ht="18.75" x14ac:dyDescent="0.3">
      <c r="A370" s="3" t="s">
        <v>766</v>
      </c>
      <c r="B370" s="1"/>
      <c r="C370" s="2"/>
      <c r="D370" s="2"/>
      <c r="E370" s="2"/>
      <c r="F370" s="17"/>
    </row>
    <row r="371" spans="1:6" ht="18.75" x14ac:dyDescent="0.3">
      <c r="A371" s="2"/>
      <c r="B371" s="2"/>
      <c r="C371" s="2"/>
      <c r="D371" s="2"/>
      <c r="E371" s="2"/>
      <c r="F371" s="17"/>
    </row>
    <row r="372" spans="1:6" ht="18.75" x14ac:dyDescent="0.3">
      <c r="A372" s="4" t="s">
        <v>2</v>
      </c>
      <c r="B372" s="4" t="s">
        <v>3</v>
      </c>
      <c r="C372" s="4" t="s">
        <v>4</v>
      </c>
      <c r="D372" s="4" t="s">
        <v>5</v>
      </c>
      <c r="E372" s="4" t="s">
        <v>6</v>
      </c>
      <c r="F372" s="18" t="s">
        <v>7</v>
      </c>
    </row>
    <row r="373" spans="1:6" ht="47.25" x14ac:dyDescent="0.25">
      <c r="A373" t="s">
        <v>767</v>
      </c>
      <c r="B373" t="s">
        <v>593</v>
      </c>
      <c r="C373" t="s">
        <v>19</v>
      </c>
      <c r="D373" t="s">
        <v>768</v>
      </c>
      <c r="E373" s="27" t="s">
        <v>769</v>
      </c>
      <c r="F373" s="15">
        <v>20400</v>
      </c>
    </row>
    <row r="374" spans="1:6" x14ac:dyDescent="0.25">
      <c r="A374" t="s">
        <v>770</v>
      </c>
      <c r="B374" t="s">
        <v>771</v>
      </c>
      <c r="C374" t="s">
        <v>243</v>
      </c>
      <c r="D374" t="s">
        <v>772</v>
      </c>
      <c r="E374" s="27" t="s">
        <v>773</v>
      </c>
      <c r="F374" s="15">
        <v>2137.5</v>
      </c>
    </row>
    <row r="375" spans="1:6" x14ac:dyDescent="0.25">
      <c r="A375" t="s">
        <v>774</v>
      </c>
      <c r="B375" t="s">
        <v>775</v>
      </c>
      <c r="C375" t="s">
        <v>132</v>
      </c>
      <c r="D375" t="s">
        <v>776</v>
      </c>
      <c r="E375" s="27" t="s">
        <v>777</v>
      </c>
      <c r="F375" s="15">
        <v>680</v>
      </c>
    </row>
    <row r="376" spans="1:6" x14ac:dyDescent="0.25">
      <c r="A376" t="s">
        <v>778</v>
      </c>
      <c r="B376" t="s">
        <v>779</v>
      </c>
      <c r="C376" t="s">
        <v>780</v>
      </c>
      <c r="D376" t="s">
        <v>781</v>
      </c>
      <c r="E376" s="27" t="s">
        <v>782</v>
      </c>
      <c r="F376" s="15">
        <v>40000</v>
      </c>
    </row>
    <row r="377" spans="1:6" x14ac:dyDescent="0.25">
      <c r="A377" t="s">
        <v>783</v>
      </c>
      <c r="B377" t="s">
        <v>784</v>
      </c>
      <c r="C377" t="s">
        <v>785</v>
      </c>
      <c r="D377" t="s">
        <v>786</v>
      </c>
      <c r="E377" s="27" t="s">
        <v>787</v>
      </c>
      <c r="F377" s="15">
        <v>810</v>
      </c>
    </row>
    <row r="378" spans="1:6" ht="31.5" x14ac:dyDescent="0.25">
      <c r="A378" t="s">
        <v>788</v>
      </c>
      <c r="B378" t="s">
        <v>789</v>
      </c>
      <c r="C378" t="s">
        <v>44</v>
      </c>
      <c r="D378" t="s">
        <v>790</v>
      </c>
      <c r="E378" s="27" t="s">
        <v>791</v>
      </c>
      <c r="F378" s="15">
        <v>3010</v>
      </c>
    </row>
    <row r="379" spans="1:6" x14ac:dyDescent="0.25">
      <c r="A379" t="s">
        <v>792</v>
      </c>
      <c r="B379" t="s">
        <v>311</v>
      </c>
      <c r="C379" t="s">
        <v>103</v>
      </c>
      <c r="D379" t="s">
        <v>793</v>
      </c>
      <c r="E379" s="27" t="s">
        <v>794</v>
      </c>
      <c r="F379" s="15">
        <v>14400</v>
      </c>
    </row>
    <row r="380" spans="1:6" ht="31.5" x14ac:dyDescent="0.25">
      <c r="A380" t="s">
        <v>795</v>
      </c>
      <c r="B380" t="s">
        <v>796</v>
      </c>
      <c r="C380" t="s">
        <v>797</v>
      </c>
      <c r="D380" t="s">
        <v>798</v>
      </c>
      <c r="E380" s="27" t="s">
        <v>799</v>
      </c>
      <c r="F380" s="15">
        <v>12000</v>
      </c>
    </row>
    <row r="381" spans="1:6" ht="31.5" x14ac:dyDescent="0.25">
      <c r="A381" t="s">
        <v>800</v>
      </c>
      <c r="B381" t="s">
        <v>364</v>
      </c>
      <c r="C381" t="s">
        <v>132</v>
      </c>
      <c r="D381" t="s">
        <v>801</v>
      </c>
      <c r="E381" s="27" t="s">
        <v>802</v>
      </c>
      <c r="F381" s="15">
        <v>24996.080000000002</v>
      </c>
    </row>
    <row r="382" spans="1:6" x14ac:dyDescent="0.25">
      <c r="A382" t="s">
        <v>803</v>
      </c>
      <c r="B382" t="s">
        <v>804</v>
      </c>
      <c r="C382" t="s">
        <v>342</v>
      </c>
      <c r="D382" t="s">
        <v>805</v>
      </c>
      <c r="E382" s="27" t="s">
        <v>806</v>
      </c>
      <c r="F382" s="15">
        <v>1100</v>
      </c>
    </row>
    <row r="383" spans="1:6" x14ac:dyDescent="0.25">
      <c r="A383" t="s">
        <v>807</v>
      </c>
      <c r="B383" t="s">
        <v>808</v>
      </c>
      <c r="C383" t="s">
        <v>243</v>
      </c>
      <c r="D383" t="s">
        <v>809</v>
      </c>
      <c r="E383" s="27" t="s">
        <v>810</v>
      </c>
      <c r="F383" s="15">
        <v>107830</v>
      </c>
    </row>
    <row r="384" spans="1:6" ht="31.5" x14ac:dyDescent="0.25">
      <c r="A384" t="s">
        <v>811</v>
      </c>
      <c r="B384" t="s">
        <v>812</v>
      </c>
      <c r="C384" t="s">
        <v>132</v>
      </c>
      <c r="D384" t="s">
        <v>776</v>
      </c>
      <c r="E384" s="27" t="s">
        <v>813</v>
      </c>
      <c r="F384" s="15">
        <v>12125</v>
      </c>
    </row>
    <row r="385" spans="1:6" ht="31.5" x14ac:dyDescent="0.25">
      <c r="A385" t="s">
        <v>814</v>
      </c>
      <c r="B385" t="s">
        <v>815</v>
      </c>
      <c r="C385" t="s">
        <v>94</v>
      </c>
      <c r="D385" t="s">
        <v>776</v>
      </c>
      <c r="E385" s="27" t="s">
        <v>816</v>
      </c>
      <c r="F385" s="15">
        <v>71240</v>
      </c>
    </row>
    <row r="386" spans="1:6" ht="31.5" x14ac:dyDescent="0.25">
      <c r="A386" t="s">
        <v>817</v>
      </c>
      <c r="B386" t="s">
        <v>818</v>
      </c>
      <c r="C386" t="s">
        <v>132</v>
      </c>
      <c r="D386" t="s">
        <v>776</v>
      </c>
      <c r="E386" s="27" t="s">
        <v>819</v>
      </c>
      <c r="F386" s="15">
        <v>27263.27</v>
      </c>
    </row>
    <row r="387" spans="1:6" ht="31.5" x14ac:dyDescent="0.25">
      <c r="A387" t="s">
        <v>820</v>
      </c>
      <c r="B387" t="s">
        <v>821</v>
      </c>
      <c r="C387" t="s">
        <v>822</v>
      </c>
      <c r="D387" t="s">
        <v>776</v>
      </c>
      <c r="E387" s="27" t="s">
        <v>823</v>
      </c>
      <c r="F387" s="15">
        <v>35925</v>
      </c>
    </row>
    <row r="388" spans="1:6" ht="31.5" x14ac:dyDescent="0.25">
      <c r="A388" t="s">
        <v>824</v>
      </c>
      <c r="B388" t="s">
        <v>825</v>
      </c>
      <c r="C388" t="s">
        <v>243</v>
      </c>
      <c r="D388" t="s">
        <v>826</v>
      </c>
      <c r="E388" s="27" t="s">
        <v>827</v>
      </c>
      <c r="F388" s="15">
        <v>7799.98</v>
      </c>
    </row>
    <row r="389" spans="1:6" x14ac:dyDescent="0.25">
      <c r="A389" t="s">
        <v>828</v>
      </c>
      <c r="B389" t="s">
        <v>829</v>
      </c>
      <c r="C389" t="s">
        <v>190</v>
      </c>
      <c r="D389" t="s">
        <v>776</v>
      </c>
      <c r="E389" s="27" t="s">
        <v>830</v>
      </c>
      <c r="F389" s="15">
        <v>86466.96</v>
      </c>
    </row>
    <row r="390" spans="1:6" x14ac:dyDescent="0.25">
      <c r="A390" t="s">
        <v>831</v>
      </c>
      <c r="B390" t="s">
        <v>832</v>
      </c>
      <c r="C390" t="s">
        <v>34</v>
      </c>
      <c r="D390" t="s">
        <v>833</v>
      </c>
      <c r="E390" s="27" t="s">
        <v>834</v>
      </c>
      <c r="F390" s="15">
        <v>920</v>
      </c>
    </row>
    <row r="391" spans="1:6" x14ac:dyDescent="0.25">
      <c r="A391" t="s">
        <v>835</v>
      </c>
      <c r="B391" t="s">
        <v>285</v>
      </c>
      <c r="C391" t="s">
        <v>132</v>
      </c>
      <c r="D391" t="s">
        <v>836</v>
      </c>
      <c r="E391" s="27" t="s">
        <v>837</v>
      </c>
      <c r="F391" s="15">
        <v>74650</v>
      </c>
    </row>
    <row r="392" spans="1:6" x14ac:dyDescent="0.25">
      <c r="A392" t="s">
        <v>838</v>
      </c>
      <c r="B392" t="s">
        <v>839</v>
      </c>
      <c r="C392" t="s">
        <v>840</v>
      </c>
      <c r="D392" t="s">
        <v>776</v>
      </c>
      <c r="E392" s="27" t="s">
        <v>837</v>
      </c>
      <c r="F392" s="15">
        <v>78999.960000000006</v>
      </c>
    </row>
    <row r="393" spans="1:6" x14ac:dyDescent="0.25">
      <c r="A393" t="s">
        <v>841</v>
      </c>
      <c r="B393" t="s">
        <v>117</v>
      </c>
      <c r="C393" t="s">
        <v>132</v>
      </c>
      <c r="D393" t="s">
        <v>842</v>
      </c>
      <c r="E393" s="27" t="s">
        <v>843</v>
      </c>
      <c r="F393" s="15">
        <v>66540</v>
      </c>
    </row>
    <row r="394" spans="1:6" ht="47.25" x14ac:dyDescent="0.25">
      <c r="A394" t="s">
        <v>844</v>
      </c>
      <c r="B394" t="s">
        <v>845</v>
      </c>
      <c r="C394" t="s">
        <v>190</v>
      </c>
      <c r="D394" t="s">
        <v>793</v>
      </c>
      <c r="E394" s="27" t="s">
        <v>846</v>
      </c>
      <c r="F394" s="15">
        <v>8570.25</v>
      </c>
    </row>
    <row r="395" spans="1:6" x14ac:dyDescent="0.25">
      <c r="A395" t="s">
        <v>847</v>
      </c>
      <c r="B395" t="s">
        <v>848</v>
      </c>
      <c r="C395" t="s">
        <v>848</v>
      </c>
      <c r="D395" t="s">
        <v>776</v>
      </c>
      <c r="E395" s="27" t="s">
        <v>849</v>
      </c>
      <c r="F395" s="15">
        <v>25299.96</v>
      </c>
    </row>
    <row r="396" spans="1:6" ht="31.5" x14ac:dyDescent="0.25">
      <c r="A396" t="s">
        <v>850</v>
      </c>
      <c r="B396" t="s">
        <v>851</v>
      </c>
      <c r="C396" t="s">
        <v>852</v>
      </c>
      <c r="D396" t="s">
        <v>776</v>
      </c>
      <c r="E396" s="27" t="s">
        <v>853</v>
      </c>
      <c r="F396" s="15">
        <v>13333</v>
      </c>
    </row>
    <row r="397" spans="1:6" x14ac:dyDescent="0.25">
      <c r="A397" t="s">
        <v>854</v>
      </c>
      <c r="B397" t="s">
        <v>345</v>
      </c>
      <c r="C397" t="s">
        <v>71</v>
      </c>
      <c r="D397" t="s">
        <v>776</v>
      </c>
      <c r="E397" s="27" t="s">
        <v>855</v>
      </c>
      <c r="F397" s="15">
        <v>75000</v>
      </c>
    </row>
    <row r="398" spans="1:6" ht="31.5" x14ac:dyDescent="0.25">
      <c r="A398" t="s">
        <v>856</v>
      </c>
      <c r="B398" t="s">
        <v>857</v>
      </c>
      <c r="C398" t="s">
        <v>243</v>
      </c>
      <c r="D398" t="s">
        <v>858</v>
      </c>
      <c r="E398" s="27" t="s">
        <v>859</v>
      </c>
      <c r="F398" s="15">
        <v>4160</v>
      </c>
    </row>
    <row r="399" spans="1:6" x14ac:dyDescent="0.25">
      <c r="A399" t="s">
        <v>860</v>
      </c>
      <c r="B399" t="s">
        <v>861</v>
      </c>
      <c r="C399" t="s">
        <v>276</v>
      </c>
      <c r="D399" t="s">
        <v>862</v>
      </c>
      <c r="E399" s="27" t="s">
        <v>863</v>
      </c>
      <c r="F399" s="15">
        <v>10000</v>
      </c>
    </row>
    <row r="400" spans="1:6" x14ac:dyDescent="0.25">
      <c r="A400" t="s">
        <v>864</v>
      </c>
      <c r="B400" t="s">
        <v>865</v>
      </c>
      <c r="C400" t="s">
        <v>34</v>
      </c>
      <c r="D400" t="s">
        <v>866</v>
      </c>
      <c r="E400" s="27" t="s">
        <v>867</v>
      </c>
      <c r="F400" s="15">
        <v>30600</v>
      </c>
    </row>
    <row r="401" spans="1:6" x14ac:dyDescent="0.25">
      <c r="A401" t="s">
        <v>868</v>
      </c>
      <c r="B401" t="s">
        <v>869</v>
      </c>
      <c r="C401" t="s">
        <v>870</v>
      </c>
      <c r="D401" t="s">
        <v>871</v>
      </c>
      <c r="E401" s="27" t="s">
        <v>872</v>
      </c>
      <c r="F401" s="15">
        <v>16500</v>
      </c>
    </row>
    <row r="402" spans="1:6" x14ac:dyDescent="0.25">
      <c r="A402" t="s">
        <v>873</v>
      </c>
      <c r="B402" t="s">
        <v>874</v>
      </c>
      <c r="C402" t="s">
        <v>852</v>
      </c>
      <c r="D402" t="s">
        <v>776</v>
      </c>
      <c r="E402" s="27" t="s">
        <v>875</v>
      </c>
      <c r="F402" s="15">
        <v>27955</v>
      </c>
    </row>
    <row r="403" spans="1:6" x14ac:dyDescent="0.25">
      <c r="A403" t="s">
        <v>876</v>
      </c>
      <c r="B403" t="s">
        <v>877</v>
      </c>
      <c r="C403" t="s">
        <v>71</v>
      </c>
      <c r="D403" t="s">
        <v>862</v>
      </c>
      <c r="E403" s="27" t="s">
        <v>878</v>
      </c>
      <c r="F403" s="15">
        <v>10000</v>
      </c>
    </row>
    <row r="404" spans="1:6" x14ac:dyDescent="0.25">
      <c r="A404" t="s">
        <v>879</v>
      </c>
      <c r="B404" t="s">
        <v>18</v>
      </c>
      <c r="C404" t="s">
        <v>19</v>
      </c>
      <c r="D404" t="s">
        <v>880</v>
      </c>
      <c r="E404" s="27" t="s">
        <v>881</v>
      </c>
      <c r="F404" s="15">
        <v>9749.9699999999993</v>
      </c>
    </row>
    <row r="405" spans="1:6" ht="31.5" x14ac:dyDescent="0.25">
      <c r="A405" t="s">
        <v>882</v>
      </c>
      <c r="B405" t="s">
        <v>883</v>
      </c>
      <c r="C405" t="s">
        <v>852</v>
      </c>
      <c r="D405" t="s">
        <v>862</v>
      </c>
      <c r="E405" s="27" t="s">
        <v>884</v>
      </c>
      <c r="F405" s="15">
        <v>8222.2099999999991</v>
      </c>
    </row>
    <row r="406" spans="1:6" x14ac:dyDescent="0.25">
      <c r="A406" t="s">
        <v>885</v>
      </c>
      <c r="B406" t="s">
        <v>70</v>
      </c>
      <c r="C406" t="s">
        <v>71</v>
      </c>
      <c r="D406" t="s">
        <v>886</v>
      </c>
      <c r="E406" s="27" t="s">
        <v>887</v>
      </c>
      <c r="F406" s="15">
        <v>2600</v>
      </c>
    </row>
    <row r="407" spans="1:6" x14ac:dyDescent="0.25">
      <c r="A407" t="s">
        <v>888</v>
      </c>
      <c r="B407" t="s">
        <v>889</v>
      </c>
      <c r="C407" t="s">
        <v>243</v>
      </c>
      <c r="D407" t="s">
        <v>890</v>
      </c>
      <c r="E407" s="27" t="s">
        <v>872</v>
      </c>
      <c r="F407" s="15">
        <v>30000</v>
      </c>
    </row>
    <row r="408" spans="1:6" x14ac:dyDescent="0.25">
      <c r="A408" t="s">
        <v>891</v>
      </c>
      <c r="B408" t="s">
        <v>892</v>
      </c>
      <c r="C408" t="s">
        <v>94</v>
      </c>
      <c r="D408" t="s">
        <v>866</v>
      </c>
      <c r="E408" s="27" t="s">
        <v>893</v>
      </c>
      <c r="F408" s="15">
        <v>7100</v>
      </c>
    </row>
    <row r="409" spans="1:6" ht="31.5" x14ac:dyDescent="0.25">
      <c r="A409" t="s">
        <v>894</v>
      </c>
      <c r="B409" t="s">
        <v>895</v>
      </c>
      <c r="C409" t="s">
        <v>132</v>
      </c>
      <c r="D409" t="s">
        <v>776</v>
      </c>
      <c r="E409" s="27" t="s">
        <v>896</v>
      </c>
      <c r="F409" s="15">
        <v>49999.92</v>
      </c>
    </row>
    <row r="410" spans="1:6" ht="31.5" x14ac:dyDescent="0.25">
      <c r="A410" t="s">
        <v>897</v>
      </c>
      <c r="B410" t="s">
        <v>898</v>
      </c>
      <c r="C410" t="s">
        <v>30</v>
      </c>
      <c r="D410" t="s">
        <v>776</v>
      </c>
      <c r="E410" s="27" t="s">
        <v>899</v>
      </c>
      <c r="F410" s="15">
        <v>7800</v>
      </c>
    </row>
    <row r="411" spans="1:6" ht="31.5" x14ac:dyDescent="0.25">
      <c r="A411" t="s">
        <v>900</v>
      </c>
      <c r="B411" t="s">
        <v>901</v>
      </c>
      <c r="C411" t="s">
        <v>39</v>
      </c>
      <c r="D411" t="s">
        <v>776</v>
      </c>
      <c r="E411" s="27" t="s">
        <v>902</v>
      </c>
      <c r="F411" s="15">
        <v>6600</v>
      </c>
    </row>
    <row r="412" spans="1:6" x14ac:dyDescent="0.25">
      <c r="A412" t="s">
        <v>903</v>
      </c>
      <c r="B412" t="s">
        <v>904</v>
      </c>
      <c r="C412" t="s">
        <v>276</v>
      </c>
      <c r="D412" t="s">
        <v>776</v>
      </c>
      <c r="E412" s="27" t="s">
        <v>905</v>
      </c>
      <c r="F412" s="15">
        <v>7800</v>
      </c>
    </row>
    <row r="413" spans="1:6" x14ac:dyDescent="0.25">
      <c r="A413" t="s">
        <v>906</v>
      </c>
      <c r="B413" t="s">
        <v>907</v>
      </c>
      <c r="C413" t="s">
        <v>908</v>
      </c>
      <c r="D413" t="s">
        <v>776</v>
      </c>
      <c r="E413" s="27" t="s">
        <v>909</v>
      </c>
      <c r="F413" s="15">
        <v>6000</v>
      </c>
    </row>
    <row r="414" spans="1:6" x14ac:dyDescent="0.25">
      <c r="A414" t="s">
        <v>910</v>
      </c>
      <c r="B414" t="s">
        <v>911</v>
      </c>
      <c r="C414" t="s">
        <v>243</v>
      </c>
      <c r="D414" t="s">
        <v>776</v>
      </c>
      <c r="E414" s="27" t="s">
        <v>912</v>
      </c>
      <c r="F414" s="15">
        <v>6600</v>
      </c>
    </row>
    <row r="415" spans="1:6" x14ac:dyDescent="0.25">
      <c r="A415" t="s">
        <v>599</v>
      </c>
      <c r="B415" t="s">
        <v>600</v>
      </c>
      <c r="C415" t="s">
        <v>51</v>
      </c>
      <c r="D415" t="s">
        <v>776</v>
      </c>
      <c r="E415" s="27" t="s">
        <v>913</v>
      </c>
      <c r="F415" s="15">
        <v>2773.75</v>
      </c>
    </row>
    <row r="416" spans="1:6" x14ac:dyDescent="0.25">
      <c r="A416" t="s">
        <v>914</v>
      </c>
      <c r="B416" t="s">
        <v>915</v>
      </c>
      <c r="C416" t="s">
        <v>94</v>
      </c>
      <c r="D416" t="s">
        <v>776</v>
      </c>
      <c r="E416" s="27" t="s">
        <v>916</v>
      </c>
      <c r="F416" s="15">
        <v>1590.11</v>
      </c>
    </row>
    <row r="417" spans="1:6" x14ac:dyDescent="0.25">
      <c r="A417" t="s">
        <v>917</v>
      </c>
      <c r="B417" t="s">
        <v>29</v>
      </c>
      <c r="C417" t="s">
        <v>30</v>
      </c>
      <c r="D417" t="s">
        <v>776</v>
      </c>
      <c r="E417" s="27" t="s">
        <v>918</v>
      </c>
      <c r="F417" s="15">
        <v>1920</v>
      </c>
    </row>
    <row r="418" spans="1:6" x14ac:dyDescent="0.25">
      <c r="A418" t="s">
        <v>86</v>
      </c>
      <c r="B418" t="s">
        <v>33</v>
      </c>
      <c r="C418" t="s">
        <v>852</v>
      </c>
      <c r="D418" t="s">
        <v>776</v>
      </c>
      <c r="E418" s="27" t="s">
        <v>919</v>
      </c>
      <c r="F418" s="15">
        <v>2514.4</v>
      </c>
    </row>
    <row r="419" spans="1:6" x14ac:dyDescent="0.25">
      <c r="A419" t="s">
        <v>920</v>
      </c>
      <c r="B419" t="s">
        <v>364</v>
      </c>
      <c r="C419" t="s">
        <v>132</v>
      </c>
      <c r="D419" t="s">
        <v>776</v>
      </c>
      <c r="E419" s="27" t="s">
        <v>921</v>
      </c>
      <c r="F419" s="15">
        <v>1800</v>
      </c>
    </row>
    <row r="420" spans="1:6" x14ac:dyDescent="0.25">
      <c r="A420" t="s">
        <v>922</v>
      </c>
      <c r="B420" t="s">
        <v>923</v>
      </c>
      <c r="C420" t="s">
        <v>132</v>
      </c>
      <c r="D420" t="s">
        <v>776</v>
      </c>
      <c r="E420" s="27" t="s">
        <v>924</v>
      </c>
      <c r="F420" s="15">
        <v>800</v>
      </c>
    </row>
    <row r="421" spans="1:6" x14ac:dyDescent="0.25">
      <c r="A421" t="s">
        <v>925</v>
      </c>
      <c r="B421" t="s">
        <v>926</v>
      </c>
      <c r="C421" t="s">
        <v>132</v>
      </c>
      <c r="D421" t="s">
        <v>776</v>
      </c>
      <c r="E421" s="27" t="s">
        <v>927</v>
      </c>
      <c r="F421" s="15">
        <v>1350</v>
      </c>
    </row>
    <row r="422" spans="1:6" x14ac:dyDescent="0.25">
      <c r="A422" t="s">
        <v>928</v>
      </c>
      <c r="B422" t="s">
        <v>789</v>
      </c>
      <c r="C422" t="s">
        <v>44</v>
      </c>
      <c r="D422" t="s">
        <v>776</v>
      </c>
      <c r="E422" s="27" t="s">
        <v>929</v>
      </c>
      <c r="F422" s="15">
        <v>1500</v>
      </c>
    </row>
    <row r="423" spans="1:6" x14ac:dyDescent="0.25">
      <c r="A423" t="s">
        <v>930</v>
      </c>
      <c r="B423" t="s">
        <v>931</v>
      </c>
      <c r="C423" t="s">
        <v>94</v>
      </c>
      <c r="D423" t="s">
        <v>776</v>
      </c>
      <c r="E423" s="27" t="s">
        <v>929</v>
      </c>
      <c r="F423" s="15">
        <v>1200</v>
      </c>
    </row>
    <row r="424" spans="1:6" x14ac:dyDescent="0.25">
      <c r="A424" t="s">
        <v>932</v>
      </c>
      <c r="B424" t="s">
        <v>933</v>
      </c>
      <c r="C424" t="s">
        <v>103</v>
      </c>
      <c r="D424" t="s">
        <v>776</v>
      </c>
      <c r="E424" s="27" t="s">
        <v>934</v>
      </c>
      <c r="F424" s="15">
        <v>1054</v>
      </c>
    </row>
    <row r="425" spans="1:6" ht="31.5" x14ac:dyDescent="0.25">
      <c r="A425" t="s">
        <v>935</v>
      </c>
      <c r="B425" t="s">
        <v>936</v>
      </c>
      <c r="C425" t="s">
        <v>132</v>
      </c>
      <c r="D425" t="s">
        <v>833</v>
      </c>
      <c r="E425" s="27" t="s">
        <v>937</v>
      </c>
      <c r="F425" s="15">
        <v>1620</v>
      </c>
    </row>
    <row r="426" spans="1:6" x14ac:dyDescent="0.25">
      <c r="A426" t="s">
        <v>938</v>
      </c>
      <c r="B426" t="s">
        <v>939</v>
      </c>
      <c r="C426" t="s">
        <v>132</v>
      </c>
      <c r="D426" t="s">
        <v>940</v>
      </c>
      <c r="E426" s="27" t="s">
        <v>941</v>
      </c>
      <c r="F426" s="15">
        <v>48048.75</v>
      </c>
    </row>
    <row r="427" spans="1:6" x14ac:dyDescent="0.25">
      <c r="A427" t="s">
        <v>942</v>
      </c>
      <c r="B427" t="s">
        <v>943</v>
      </c>
      <c r="C427" t="s">
        <v>132</v>
      </c>
      <c r="D427" t="s">
        <v>944</v>
      </c>
      <c r="E427" s="27" t="s">
        <v>945</v>
      </c>
      <c r="F427" s="15">
        <v>2945</v>
      </c>
    </row>
    <row r="428" spans="1:6" x14ac:dyDescent="0.25">
      <c r="A428" t="s">
        <v>946</v>
      </c>
      <c r="B428" t="s">
        <v>947</v>
      </c>
      <c r="C428" t="s">
        <v>948</v>
      </c>
      <c r="D428" t="s">
        <v>833</v>
      </c>
      <c r="E428" s="27" t="s">
        <v>949</v>
      </c>
      <c r="F428" s="15">
        <v>40700</v>
      </c>
    </row>
    <row r="429" spans="1:6" x14ac:dyDescent="0.25">
      <c r="A429" t="s">
        <v>950</v>
      </c>
      <c r="B429" t="s">
        <v>951</v>
      </c>
      <c r="C429" t="s">
        <v>952</v>
      </c>
      <c r="D429" t="s">
        <v>776</v>
      </c>
      <c r="E429" s="27" t="s">
        <v>953</v>
      </c>
      <c r="F429" s="15">
        <v>81041.66</v>
      </c>
    </row>
    <row r="430" spans="1:6" ht="47.25" x14ac:dyDescent="0.25">
      <c r="A430" t="s">
        <v>954</v>
      </c>
      <c r="B430" t="s">
        <v>939</v>
      </c>
      <c r="C430" t="s">
        <v>132</v>
      </c>
      <c r="D430" t="s">
        <v>776</v>
      </c>
      <c r="E430" s="27" t="s">
        <v>955</v>
      </c>
      <c r="F430" s="15">
        <v>17950</v>
      </c>
    </row>
    <row r="431" spans="1:6" x14ac:dyDescent="0.25">
      <c r="A431" t="s">
        <v>956</v>
      </c>
      <c r="B431" t="s">
        <v>957</v>
      </c>
      <c r="C431" t="s">
        <v>243</v>
      </c>
      <c r="D431" t="s">
        <v>793</v>
      </c>
      <c r="E431" s="27" t="s">
        <v>958</v>
      </c>
      <c r="F431" s="15">
        <v>54130.5</v>
      </c>
    </row>
    <row r="432" spans="1:6" x14ac:dyDescent="0.25">
      <c r="A432" t="s">
        <v>959</v>
      </c>
      <c r="B432" t="s">
        <v>960</v>
      </c>
      <c r="C432" t="s">
        <v>132</v>
      </c>
      <c r="D432" t="s">
        <v>961</v>
      </c>
      <c r="E432" s="27" t="s">
        <v>962</v>
      </c>
      <c r="F432" s="15">
        <v>11105</v>
      </c>
    </row>
    <row r="433" spans="1:6" ht="31.5" x14ac:dyDescent="0.25">
      <c r="A433" t="s">
        <v>963</v>
      </c>
      <c r="B433" t="s">
        <v>964</v>
      </c>
      <c r="C433" t="s">
        <v>965</v>
      </c>
      <c r="D433" t="s">
        <v>966</v>
      </c>
      <c r="E433" s="27" t="s">
        <v>967</v>
      </c>
      <c r="F433" s="15">
        <v>41693.649999999994</v>
      </c>
    </row>
    <row r="434" spans="1:6" ht="31.5" x14ac:dyDescent="0.25">
      <c r="A434" t="s">
        <v>968</v>
      </c>
      <c r="B434" t="s">
        <v>969</v>
      </c>
      <c r="C434" t="s">
        <v>970</v>
      </c>
      <c r="D434" t="s">
        <v>971</v>
      </c>
      <c r="E434" s="27" t="s">
        <v>972</v>
      </c>
      <c r="F434" s="15">
        <v>4911</v>
      </c>
    </row>
    <row r="435" spans="1:6" x14ac:dyDescent="0.25">
      <c r="A435" t="s">
        <v>973</v>
      </c>
      <c r="B435" t="s">
        <v>974</v>
      </c>
      <c r="C435" t="s">
        <v>132</v>
      </c>
      <c r="D435" t="s">
        <v>975</v>
      </c>
      <c r="E435" s="27" t="s">
        <v>976</v>
      </c>
      <c r="F435" s="15">
        <v>5922</v>
      </c>
    </row>
    <row r="436" spans="1:6" ht="31.5" x14ac:dyDescent="0.25">
      <c r="A436" t="s">
        <v>977</v>
      </c>
      <c r="B436" t="s">
        <v>978</v>
      </c>
      <c r="C436" t="s">
        <v>243</v>
      </c>
      <c r="D436" t="s">
        <v>979</v>
      </c>
      <c r="E436" s="27" t="s">
        <v>980</v>
      </c>
      <c r="F436" s="15">
        <v>6127.5</v>
      </c>
    </row>
    <row r="437" spans="1:6" ht="31.5" x14ac:dyDescent="0.25">
      <c r="A437" t="s">
        <v>981</v>
      </c>
      <c r="B437" t="s">
        <v>982</v>
      </c>
      <c r="C437" t="s">
        <v>132</v>
      </c>
      <c r="D437" t="s">
        <v>983</v>
      </c>
      <c r="E437" s="27" t="s">
        <v>984</v>
      </c>
      <c r="F437" s="15">
        <v>56673.75</v>
      </c>
    </row>
    <row r="438" spans="1:6" x14ac:dyDescent="0.25">
      <c r="A438" t="s">
        <v>985</v>
      </c>
      <c r="B438" t="s">
        <v>943</v>
      </c>
      <c r="C438" t="s">
        <v>132</v>
      </c>
      <c r="D438" t="s">
        <v>986</v>
      </c>
      <c r="E438" s="27" t="s">
        <v>987</v>
      </c>
      <c r="F438" s="15">
        <v>2138</v>
      </c>
    </row>
    <row r="439" spans="1:6" x14ac:dyDescent="0.25">
      <c r="A439" t="s">
        <v>988</v>
      </c>
      <c r="B439" t="s">
        <v>989</v>
      </c>
      <c r="C439" t="s">
        <v>71</v>
      </c>
      <c r="D439" t="s">
        <v>990</v>
      </c>
      <c r="E439" s="27" t="s">
        <v>991</v>
      </c>
      <c r="F439" s="15">
        <v>50000</v>
      </c>
    </row>
    <row r="440" spans="1:6" ht="16.5" thickBot="1" x14ac:dyDescent="0.3">
      <c r="F440" s="16">
        <f>SUM(F373:F439)</f>
        <v>1494693.13</v>
      </c>
    </row>
    <row r="441" spans="1:6" ht="16.5" thickTop="1" x14ac:dyDescent="0.25"/>
    <row r="442" spans="1:6" ht="18.75" x14ac:dyDescent="0.3">
      <c r="A442" s="3" t="s">
        <v>992</v>
      </c>
      <c r="B442" s="1"/>
      <c r="C442" s="2"/>
      <c r="D442" s="2"/>
      <c r="E442" s="2"/>
      <c r="F442" s="17"/>
    </row>
    <row r="443" spans="1:6" ht="18.75" x14ac:dyDescent="0.3">
      <c r="A443" s="2"/>
      <c r="B443" s="2"/>
      <c r="C443" s="2"/>
      <c r="D443" s="2"/>
      <c r="E443" s="2"/>
      <c r="F443" s="17"/>
    </row>
    <row r="444" spans="1:6" ht="18.75" x14ac:dyDescent="0.3">
      <c r="A444" s="4" t="s">
        <v>2</v>
      </c>
      <c r="B444" s="4" t="s">
        <v>3</v>
      </c>
      <c r="C444" s="4" t="s">
        <v>4</v>
      </c>
      <c r="D444" s="4" t="s">
        <v>5</v>
      </c>
      <c r="E444" s="4" t="s">
        <v>6</v>
      </c>
      <c r="F444" s="18" t="s">
        <v>7</v>
      </c>
    </row>
    <row r="445" spans="1:6" ht="31.5" x14ac:dyDescent="0.25">
      <c r="A445" t="s">
        <v>783</v>
      </c>
      <c r="B445" t="s">
        <v>784</v>
      </c>
      <c r="C445" t="s">
        <v>785</v>
      </c>
      <c r="D445" t="s">
        <v>776</v>
      </c>
      <c r="E445" s="27" t="s">
        <v>993</v>
      </c>
      <c r="F445" s="15">
        <v>8330.75</v>
      </c>
    </row>
    <row r="446" spans="1:6" ht="31.5" x14ac:dyDescent="0.25">
      <c r="A446" t="s">
        <v>994</v>
      </c>
      <c r="B446" t="s">
        <v>995</v>
      </c>
      <c r="C446" t="s">
        <v>132</v>
      </c>
      <c r="D446" t="s">
        <v>996</v>
      </c>
      <c r="E446" s="27" t="s">
        <v>997</v>
      </c>
      <c r="F446" s="15">
        <v>28932.77</v>
      </c>
    </row>
    <row r="447" spans="1:6" ht="31.5" x14ac:dyDescent="0.25">
      <c r="A447" t="s">
        <v>998</v>
      </c>
      <c r="B447" t="s">
        <v>117</v>
      </c>
      <c r="C447" t="s">
        <v>71</v>
      </c>
      <c r="D447" t="s">
        <v>776</v>
      </c>
      <c r="E447" s="27" t="s">
        <v>999</v>
      </c>
      <c r="F447" s="15">
        <v>5000</v>
      </c>
    </row>
    <row r="448" spans="1:6" x14ac:dyDescent="0.25">
      <c r="A448" t="s">
        <v>1000</v>
      </c>
      <c r="B448" t="s">
        <v>1001</v>
      </c>
      <c r="C448" t="s">
        <v>780</v>
      </c>
      <c r="D448" t="s">
        <v>776</v>
      </c>
      <c r="E448" s="27" t="s">
        <v>1002</v>
      </c>
      <c r="F448" s="15">
        <v>19890.64</v>
      </c>
    </row>
    <row r="449" spans="1:6" x14ac:dyDescent="0.25">
      <c r="A449" t="s">
        <v>1003</v>
      </c>
      <c r="B449" t="s">
        <v>1004</v>
      </c>
      <c r="C449" t="s">
        <v>1005</v>
      </c>
      <c r="D449" t="s">
        <v>1006</v>
      </c>
      <c r="E449" s="27" t="s">
        <v>1007</v>
      </c>
      <c r="F449" s="15">
        <v>12995.2</v>
      </c>
    </row>
    <row r="450" spans="1:6" ht="47.25" x14ac:dyDescent="0.25">
      <c r="A450" t="s">
        <v>1008</v>
      </c>
      <c r="B450" t="s">
        <v>1009</v>
      </c>
      <c r="C450" t="s">
        <v>965</v>
      </c>
      <c r="D450" t="s">
        <v>776</v>
      </c>
      <c r="E450" s="27" t="s">
        <v>1010</v>
      </c>
      <c r="F450" s="15">
        <v>3000</v>
      </c>
    </row>
    <row r="451" spans="1:6" ht="31.5" x14ac:dyDescent="0.25">
      <c r="A451" t="s">
        <v>1011</v>
      </c>
      <c r="B451" t="s">
        <v>1012</v>
      </c>
      <c r="C451" t="s">
        <v>71</v>
      </c>
      <c r="D451" t="s">
        <v>776</v>
      </c>
      <c r="E451" s="27" t="s">
        <v>1013</v>
      </c>
      <c r="F451" s="15">
        <v>8781.33</v>
      </c>
    </row>
    <row r="452" spans="1:6" ht="31.5" x14ac:dyDescent="0.25">
      <c r="A452" t="s">
        <v>1014</v>
      </c>
      <c r="B452" t="s">
        <v>1015</v>
      </c>
      <c r="C452" t="s">
        <v>103</v>
      </c>
      <c r="D452" t="s">
        <v>776</v>
      </c>
      <c r="E452" s="27" t="s">
        <v>1016</v>
      </c>
      <c r="F452" s="15">
        <v>26098.400000000001</v>
      </c>
    </row>
    <row r="453" spans="1:6" ht="63" x14ac:dyDescent="0.25">
      <c r="A453" t="s">
        <v>1017</v>
      </c>
      <c r="B453" t="s">
        <v>1012</v>
      </c>
      <c r="C453" t="s">
        <v>71</v>
      </c>
      <c r="D453" t="s">
        <v>1018</v>
      </c>
      <c r="E453" s="27" t="s">
        <v>1019</v>
      </c>
      <c r="F453" s="15">
        <v>628.64</v>
      </c>
    </row>
    <row r="454" spans="1:6" ht="16.5" thickBot="1" x14ac:dyDescent="0.3">
      <c r="F454" s="16">
        <f>SUM(F445:F453)</f>
        <v>113657.73</v>
      </c>
    </row>
    <row r="455" spans="1:6" ht="16.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Gross</dc:creator>
  <cp:lastModifiedBy>Gregory Gross</cp:lastModifiedBy>
  <dcterms:created xsi:type="dcterms:W3CDTF">2024-02-09T16:58:23Z</dcterms:created>
  <dcterms:modified xsi:type="dcterms:W3CDTF">2024-02-28T16:55:15Z</dcterms:modified>
</cp:coreProperties>
</file>